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grapher/Dropbox/Students/Qiuyi/Fall2021manuscripts/responseforfrontiersduedec_21/"/>
    </mc:Choice>
  </mc:AlternateContent>
  <xr:revisionPtr revIDLastSave="0" documentId="8_{226EDA5A-772D-764B-B3E9-19B8FE9C797B}" xr6:coauthVersionLast="47" xr6:coauthVersionMax="47" xr10:uidLastSave="{00000000-0000-0000-0000-000000000000}"/>
  <bookViews>
    <workbookView xWindow="60" yWindow="740" windowWidth="24840" windowHeight="15000" xr2:uid="{585B33B5-352C-1F4F-A23E-BDADBF4F8D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42" i="1"/>
  <c r="C44" i="1"/>
  <c r="C43" i="1"/>
  <c r="C41" i="1"/>
  <c r="B45" i="1"/>
  <c r="C36" i="1"/>
  <c r="C35" i="1"/>
  <c r="C34" i="1"/>
  <c r="C33" i="1"/>
  <c r="C32" i="1"/>
  <c r="G5" i="1"/>
  <c r="G4" i="1"/>
  <c r="G2" i="1"/>
  <c r="F7" i="1"/>
  <c r="E7" i="1"/>
  <c r="D7" i="1"/>
  <c r="C7" i="1"/>
  <c r="K7" i="1" s="1"/>
  <c r="B7" i="1"/>
  <c r="H7" i="1" s="1"/>
  <c r="J28" i="1"/>
  <c r="J29" i="1" s="1"/>
  <c r="I28" i="1"/>
  <c r="M28" i="1" s="1"/>
  <c r="H28" i="1"/>
  <c r="K28" i="1"/>
  <c r="K13" i="1"/>
  <c r="J13" i="1"/>
  <c r="I13" i="1"/>
  <c r="H13" i="1"/>
  <c r="M13" i="1" s="1"/>
  <c r="K20" i="1"/>
  <c r="K21" i="1" s="1"/>
  <c r="K6" i="1"/>
  <c r="J6" i="1"/>
  <c r="I6" i="1"/>
  <c r="H6" i="1"/>
  <c r="E45" i="1" l="1"/>
  <c r="C45" i="1"/>
  <c r="F44" i="1" s="1"/>
  <c r="E44" i="1"/>
  <c r="F45" i="1" s="1"/>
  <c r="I7" i="1"/>
  <c r="K29" i="1"/>
  <c r="J7" i="1"/>
  <c r="J14" i="1"/>
  <c r="H29" i="1"/>
  <c r="I29" i="1"/>
  <c r="E36" i="1"/>
  <c r="C37" i="1"/>
  <c r="E37" i="1"/>
  <c r="B37" i="1"/>
  <c r="H20" i="1"/>
  <c r="H21" i="1" s="1"/>
  <c r="I14" i="1"/>
  <c r="I20" i="1"/>
  <c r="I21" i="1" s="1"/>
  <c r="J20" i="1"/>
  <c r="H14" i="1"/>
  <c r="K14" i="1"/>
  <c r="F36" i="1" l="1"/>
  <c r="F37" i="1"/>
  <c r="J21" i="1"/>
  <c r="M20" i="1"/>
</calcChain>
</file>

<file path=xl/sharedStrings.xml><?xml version="1.0" encoding="utf-8"?>
<sst xmlns="http://schemas.openxmlformats.org/spreadsheetml/2006/main" count="46" uniqueCount="13">
  <si>
    <t>track</t>
  </si>
  <si>
    <t>white</t>
  </si>
  <si>
    <t>chinese</t>
  </si>
  <si>
    <t>black</t>
  </si>
  <si>
    <t>oAsian</t>
  </si>
  <si>
    <t>other</t>
  </si>
  <si>
    <t>denominator</t>
  </si>
  <si>
    <t>non-white</t>
  </si>
  <si>
    <t>denom</t>
  </si>
  <si>
    <t>numerator</t>
  </si>
  <si>
    <t>numer</t>
  </si>
  <si>
    <t>E</t>
  </si>
  <si>
    <t>min of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</si>
</sst>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1F0B-96D9-014D-B93C-38BC717F9AD3}">
  <dimension ref="A1:M45"/>
  <sheetViews>
    <sheetView tabSelected="1" workbookViewId="0">
      <selection activeCell="B41" sqref="B41"/>
    </sheetView>
  </sheetViews>
  <sheetFormatPr baseColWidth="10" defaultRowHeight="16" x14ac:dyDescent="0.2"/>
  <cols>
    <col min="1" max="6" width="10.83203125" style="1"/>
    <col min="7" max="7" width="6.83203125" customWidth="1"/>
  </cols>
  <sheetData>
    <row r="1" spans="1:1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 t="s">
        <v>1</v>
      </c>
      <c r="I1" s="2" t="s">
        <v>3</v>
      </c>
      <c r="J1" s="2" t="s">
        <v>4</v>
      </c>
      <c r="K1" s="2" t="s">
        <v>5</v>
      </c>
    </row>
    <row r="2" spans="1:13" x14ac:dyDescent="0.2">
      <c r="A2" s="1">
        <v>1</v>
      </c>
      <c r="B2" s="1">
        <v>3644982</v>
      </c>
      <c r="C2" s="1">
        <v>0</v>
      </c>
      <c r="D2" s="1">
        <v>0</v>
      </c>
      <c r="E2" s="1">
        <v>0</v>
      </c>
      <c r="F2" s="1">
        <v>0</v>
      </c>
      <c r="G2" s="1">
        <f>B2/(B2+C$3)</f>
        <v>0.86637033248106154</v>
      </c>
    </row>
    <row r="3" spans="1:13" x14ac:dyDescent="0.2">
      <c r="A3" s="1">
        <v>2</v>
      </c>
      <c r="B3" s="1">
        <v>0</v>
      </c>
      <c r="C3" s="1">
        <v>562205</v>
      </c>
      <c r="D3" s="1">
        <v>0</v>
      </c>
      <c r="E3" s="1">
        <v>0</v>
      </c>
      <c r="F3" s="1">
        <v>0</v>
      </c>
      <c r="G3" s="1"/>
    </row>
    <row r="4" spans="1:13" x14ac:dyDescent="0.2">
      <c r="A4" s="1">
        <v>3</v>
      </c>
      <c r="B4" s="1">
        <v>0</v>
      </c>
      <c r="C4" s="1">
        <v>0</v>
      </c>
      <c r="D4" s="1">
        <v>2064927</v>
      </c>
      <c r="E4" s="1">
        <v>0</v>
      </c>
      <c r="F4" s="1">
        <v>0</v>
      </c>
      <c r="G4" s="1">
        <f>D4/(D4+C$3)</f>
        <v>0.78600047504274628</v>
      </c>
    </row>
    <row r="5" spans="1:13" x14ac:dyDescent="0.2">
      <c r="A5" s="1">
        <v>4</v>
      </c>
      <c r="B5" s="1">
        <v>0</v>
      </c>
      <c r="C5" s="1">
        <v>0</v>
      </c>
      <c r="D5" s="1">
        <v>0</v>
      </c>
      <c r="E5" s="1">
        <v>597678</v>
      </c>
      <c r="F5" s="1">
        <v>0</v>
      </c>
      <c r="G5" s="1">
        <f>E5/(E5+C$3)</f>
        <v>0.51529162855219013</v>
      </c>
    </row>
    <row r="6" spans="1:13" x14ac:dyDescent="0.2">
      <c r="A6" s="1">
        <v>5</v>
      </c>
      <c r="B6" s="1">
        <v>0</v>
      </c>
      <c r="C6" s="1">
        <v>0</v>
      </c>
      <c r="D6" s="1">
        <v>0</v>
      </c>
      <c r="E6" s="1">
        <v>0</v>
      </c>
      <c r="F6" s="1">
        <v>1592169</v>
      </c>
      <c r="G6" s="1"/>
      <c r="H6" s="3">
        <f>$C3*B2/SUM($B2:$F6)</f>
        <v>242169.29211916716</v>
      </c>
      <c r="I6" s="3">
        <f>$C3*D4/SUM($B2:$F6)</f>
        <v>137191.87361357492</v>
      </c>
      <c r="J6" s="3">
        <f>$C3*E5/SUM($B2:$F6)</f>
        <v>39709.18324842197</v>
      </c>
      <c r="K6" s="3">
        <f>$C3*F6/SUM($B2:$F6)</f>
        <v>105782.26165837918</v>
      </c>
      <c r="L6" t="s">
        <v>6</v>
      </c>
    </row>
    <row r="7" spans="1:13" x14ac:dyDescent="0.2">
      <c r="B7" s="1">
        <f>B2/($B2+$C3+$D4+$E5+$F6)</f>
        <v>0.43074908995680788</v>
      </c>
      <c r="C7" s="1">
        <f>C3/($B2+$C3+$D4+$E5+$F6)</f>
        <v>6.6439091364283054E-2</v>
      </c>
      <c r="D7" s="1">
        <f>D4/($B2+$C3+$D4+$E5+$F6)</f>
        <v>0.24402464156948964</v>
      </c>
      <c r="E7" s="1">
        <f>E5/($B2+$C3+$D4+$E5+$F6)</f>
        <v>7.0631145664698761E-2</v>
      </c>
      <c r="F7" s="1">
        <f>F6/($B2+$C3+$D4+$E5+$F6)</f>
        <v>0.18815603144472068</v>
      </c>
      <c r="H7">
        <f>1-1/(B7+C7)</f>
        <v>-1.0113108830199371</v>
      </c>
      <c r="I7">
        <f>1-1/($C7+D7)</f>
        <v>-2.2209881345893541</v>
      </c>
      <c r="J7">
        <f>1-1/($C7+E7)</f>
        <v>-6.295529807747851</v>
      </c>
      <c r="K7">
        <f>1-1/($C7+F7)</f>
        <v>-2.9278050143568382</v>
      </c>
    </row>
    <row r="8" spans="1:13" x14ac:dyDescent="0.2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</row>
    <row r="9" spans="1:13" x14ac:dyDescent="0.2">
      <c r="A9" s="1">
        <v>1</v>
      </c>
      <c r="B9" s="1">
        <v>3644982</v>
      </c>
      <c r="C9" s="1">
        <v>562205</v>
      </c>
      <c r="D9" s="1">
        <v>0</v>
      </c>
      <c r="E9" s="1">
        <v>0</v>
      </c>
      <c r="F9" s="1">
        <v>0</v>
      </c>
    </row>
    <row r="10" spans="1:13" x14ac:dyDescent="0.2">
      <c r="A10" s="1">
        <v>2</v>
      </c>
      <c r="B10" s="1">
        <v>0</v>
      </c>
      <c r="C10" s="1">
        <v>0</v>
      </c>
      <c r="D10" s="1">
        <v>0</v>
      </c>
      <c r="E10" s="1">
        <v>0</v>
      </c>
      <c r="F10" s="1">
        <v>796085</v>
      </c>
    </row>
    <row r="11" spans="1:13" x14ac:dyDescent="0.2">
      <c r="A11" s="1">
        <v>3</v>
      </c>
      <c r="B11" s="1">
        <v>0</v>
      </c>
      <c r="C11" s="1">
        <v>0</v>
      </c>
      <c r="D11" s="1">
        <v>2064927</v>
      </c>
      <c r="E11" s="1">
        <v>0</v>
      </c>
      <c r="F11" s="1">
        <v>0</v>
      </c>
    </row>
    <row r="12" spans="1:13" x14ac:dyDescent="0.2">
      <c r="A12" s="1">
        <v>4</v>
      </c>
      <c r="B12" s="1">
        <v>0</v>
      </c>
      <c r="C12" s="1">
        <v>0</v>
      </c>
      <c r="D12" s="1">
        <v>0</v>
      </c>
      <c r="E12" s="1">
        <v>597678</v>
      </c>
      <c r="F12" s="1">
        <v>0</v>
      </c>
    </row>
    <row r="13" spans="1:13" x14ac:dyDescent="0.2">
      <c r="A13" s="1">
        <v>5</v>
      </c>
      <c r="B13" s="1">
        <v>0</v>
      </c>
      <c r="C13" s="1">
        <v>0</v>
      </c>
      <c r="D13" s="1">
        <v>0</v>
      </c>
      <c r="E13" s="1">
        <v>0</v>
      </c>
      <c r="F13" s="1">
        <v>796084</v>
      </c>
      <c r="H13" s="3">
        <f>$C9*B9/SUM($B9:$F9)+$C10*B10/SUM($B10:$F10)+$C11*B11/SUM($B11:$F11)+$C12*B12/SUM($B12:$F12)+$C13*B13/SUM($B13:$F13)</f>
        <v>487077.73277251521</v>
      </c>
      <c r="I13">
        <f>$C9*D9/SUM($B9:$F9)+$C10*D10/SUM($B10:$F10)+$C11*D11/SUM($B11:$F11)+$C12*D12/SUM($B12:$F12)+$C13*D13/SUM($B13:$F13)</f>
        <v>0</v>
      </c>
      <c r="J13">
        <f>$C9*E9/SUM($B9:$F9)+$C10*E10/SUM($B10:$F10)+$C11*E11/SUM($B11:$F11)+$C12*E12/SUM($B12:$F12)+$C13*E13/SUM($B13:$F13)</f>
        <v>0</v>
      </c>
      <c r="K13">
        <f>$C9*F9/SUM($B9:$F9)+$C10*F10/SUM($B10:$F10)+$C11*F11/SUM($B11:$F11)+$C12*F12/SUM($B12:$F12)+$C13*F13/SUM($B13:$F13)</f>
        <v>0</v>
      </c>
      <c r="L13" t="s">
        <v>9</v>
      </c>
      <c r="M13">
        <f>H13/C$3</f>
        <v>0.86637033248106154</v>
      </c>
    </row>
    <row r="14" spans="1:13" x14ac:dyDescent="0.2">
      <c r="H14">
        <f>1-H13/H$6</f>
        <v>-1.0113108830199371</v>
      </c>
      <c r="I14">
        <f>1-I13/I$6</f>
        <v>1</v>
      </c>
      <c r="J14">
        <f>1-I13/J$6</f>
        <v>1</v>
      </c>
      <c r="K14">
        <f>1-K13/K$6</f>
        <v>1</v>
      </c>
    </row>
    <row r="15" spans="1:13" x14ac:dyDescent="0.2">
      <c r="A15" s="2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</row>
    <row r="16" spans="1:13" x14ac:dyDescent="0.2">
      <c r="A16" s="1">
        <v>1</v>
      </c>
      <c r="B16" s="1">
        <v>3644982</v>
      </c>
      <c r="C16" s="1">
        <v>0</v>
      </c>
      <c r="D16" s="1">
        <v>0</v>
      </c>
      <c r="E16" s="1">
        <v>0</v>
      </c>
      <c r="F16" s="1">
        <v>0</v>
      </c>
    </row>
    <row r="17" spans="1:13" x14ac:dyDescent="0.2">
      <c r="A17" s="1">
        <v>2</v>
      </c>
      <c r="B17" s="1">
        <v>0</v>
      </c>
      <c r="C17" s="1">
        <v>562205</v>
      </c>
      <c r="D17" s="1">
        <v>0</v>
      </c>
      <c r="E17" s="1">
        <v>597678</v>
      </c>
      <c r="F17" s="1">
        <v>0</v>
      </c>
    </row>
    <row r="18" spans="1:13" x14ac:dyDescent="0.2">
      <c r="A18" s="1">
        <v>3</v>
      </c>
      <c r="B18" s="1">
        <v>0</v>
      </c>
      <c r="C18" s="1">
        <v>0</v>
      </c>
      <c r="D18" s="1">
        <v>2064927</v>
      </c>
      <c r="E18" s="1">
        <v>0</v>
      </c>
      <c r="F18" s="1">
        <v>0</v>
      </c>
    </row>
    <row r="19" spans="1:13" x14ac:dyDescent="0.2">
      <c r="A19" s="1">
        <v>4</v>
      </c>
      <c r="B19" s="1">
        <v>0</v>
      </c>
      <c r="C19" s="1">
        <v>0</v>
      </c>
      <c r="D19" s="1">
        <v>0</v>
      </c>
      <c r="E19" s="1">
        <v>0</v>
      </c>
      <c r="F19" s="1">
        <v>796085</v>
      </c>
    </row>
    <row r="20" spans="1:13" x14ac:dyDescent="0.2">
      <c r="A20" s="1">
        <v>5</v>
      </c>
      <c r="B20" s="1">
        <v>0</v>
      </c>
      <c r="C20" s="1">
        <v>0</v>
      </c>
      <c r="D20" s="1">
        <v>0</v>
      </c>
      <c r="E20" s="1">
        <v>0</v>
      </c>
      <c r="F20" s="1">
        <v>796084</v>
      </c>
      <c r="H20" s="3">
        <f>$C16*B16/SUM($B16:$F16)+$C17*B17/SUM($B17:$F17)+$C18*B18/SUM($B18:$F18)+$C19*B19/SUM($B19:$F19)+$C20*B20/SUM($B20:$F20)</f>
        <v>0</v>
      </c>
      <c r="I20">
        <f>$C16*D16/SUM($B16:$F16)+$C17*D17/SUM($B17:$F17)+$C18*D18/SUM($B18:$F18)+$C19*D19/SUM($B19:$F19)+$C20*D20/SUM($B20:$F20)</f>
        <v>0</v>
      </c>
      <c r="J20" s="3">
        <f>$C16*E16/SUM($B16:$F16)+$C17*E17/SUM($B17:$F17)+$C18*E18/SUM($B18:$F18)+$C19*E19/SUM($B19:$F19)+$C20*E20/SUM($B20:$F20)</f>
        <v>289699.53003018408</v>
      </c>
      <c r="K20">
        <f>$C16*F16/SUM($B16:$F16)+$C17*F17/SUM($B17:$F17)+$C18*F18/SUM($B18:$F18)+$C19*F19/SUM($B19:$F19)+$C20*F20/SUM($B20:$F20)</f>
        <v>0</v>
      </c>
      <c r="L20" t="s">
        <v>9</v>
      </c>
      <c r="M20">
        <f>J20/C$3</f>
        <v>0.51529162855219013</v>
      </c>
    </row>
    <row r="21" spans="1:13" x14ac:dyDescent="0.2">
      <c r="H21">
        <f>1-H20/H$6</f>
        <v>1</v>
      </c>
      <c r="I21">
        <f>1-I20/I$6</f>
        <v>1</v>
      </c>
      <c r="J21">
        <f>1-J20/J$6</f>
        <v>-6.2955298077478501</v>
      </c>
      <c r="K21">
        <f>1-K20/K$6</f>
        <v>1</v>
      </c>
    </row>
    <row r="23" spans="1:13" x14ac:dyDescent="0.2">
      <c r="A23" s="2" t="s">
        <v>0</v>
      </c>
      <c r="B23" s="2" t="s">
        <v>1</v>
      </c>
      <c r="C23" s="2" t="s">
        <v>2</v>
      </c>
      <c r="D23" s="2" t="s">
        <v>3</v>
      </c>
      <c r="E23" s="2" t="s">
        <v>4</v>
      </c>
      <c r="F23" s="2" t="s">
        <v>5</v>
      </c>
    </row>
    <row r="24" spans="1:13" x14ac:dyDescent="0.2">
      <c r="A24" s="1">
        <v>1</v>
      </c>
      <c r="B24" s="1">
        <v>3644982</v>
      </c>
      <c r="C24" s="1">
        <v>0</v>
      </c>
      <c r="D24" s="1">
        <v>0</v>
      </c>
      <c r="E24" s="1">
        <v>0</v>
      </c>
      <c r="F24" s="1">
        <v>0</v>
      </c>
    </row>
    <row r="25" spans="1:13" x14ac:dyDescent="0.2">
      <c r="A25" s="1">
        <v>2</v>
      </c>
      <c r="B25" s="1">
        <v>0</v>
      </c>
      <c r="C25" s="1">
        <v>0</v>
      </c>
      <c r="D25" s="1">
        <v>0</v>
      </c>
      <c r="E25" s="1">
        <v>597678</v>
      </c>
      <c r="F25" s="1">
        <v>0</v>
      </c>
    </row>
    <row r="26" spans="1:13" x14ac:dyDescent="0.2">
      <c r="A26" s="1">
        <v>3</v>
      </c>
      <c r="B26" s="1">
        <v>0</v>
      </c>
      <c r="C26" s="1">
        <v>562205</v>
      </c>
      <c r="D26" s="1">
        <v>2064927</v>
      </c>
      <c r="E26" s="1">
        <v>0</v>
      </c>
      <c r="F26" s="1">
        <v>0</v>
      </c>
    </row>
    <row r="27" spans="1:13" x14ac:dyDescent="0.2">
      <c r="A27" s="1">
        <v>4</v>
      </c>
      <c r="B27" s="1">
        <v>0</v>
      </c>
      <c r="C27" s="1">
        <v>0</v>
      </c>
      <c r="D27" s="1">
        <v>0</v>
      </c>
      <c r="E27" s="1">
        <v>0</v>
      </c>
      <c r="F27" s="1">
        <v>796085</v>
      </c>
    </row>
    <row r="28" spans="1:13" x14ac:dyDescent="0.2">
      <c r="A28" s="1">
        <v>5</v>
      </c>
      <c r="B28" s="1">
        <v>0</v>
      </c>
      <c r="C28" s="1">
        <v>0</v>
      </c>
      <c r="D28" s="1">
        <v>0</v>
      </c>
      <c r="E28" s="1">
        <v>0</v>
      </c>
      <c r="F28" s="1">
        <v>796084</v>
      </c>
      <c r="H28" s="3">
        <f>$C24*B24/SUM($B24:$F24)+$C25*B25/SUM($B25:$F25)+$C26*B26/SUM($B26:$F26)+$C27*B27/SUM($B27:$F27)+$C28*B28/SUM($B28:$F28)</f>
        <v>0</v>
      </c>
      <c r="I28">
        <f>$C24*D24/SUM($B24:$F24)+$C25*D25/SUM($B25:$F25)+$C26*D26/SUM($B26:$F26)+$C27*D27/SUM($B27:$F27)+$C28*D28/SUM($B28:$F28)</f>
        <v>441893.39707140712</v>
      </c>
      <c r="J28" s="3">
        <f>$C24*E24/SUM($B24:$F24)+$C25*E25/SUM($B25:$F25)+$C26*E26/SUM($B26:$F26)+$C27*E27/SUM($B27:$F27)+$C28*E28/SUM($B28:$F28)</f>
        <v>0</v>
      </c>
      <c r="K28">
        <f>$C24*F24/SUM($B24:$F24)+$C25*F25/SUM($B25:$F25)+$C26*F26/SUM($B26:$F26)+$C27*F27/SUM($B27:$F27)+$C28*F28/SUM($B28:$F28)</f>
        <v>0</v>
      </c>
      <c r="L28" t="s">
        <v>9</v>
      </c>
      <c r="M28">
        <f>I28/C$3</f>
        <v>0.78600047504274617</v>
      </c>
    </row>
    <row r="29" spans="1:13" x14ac:dyDescent="0.2">
      <c r="H29">
        <f>1-H28/H$6</f>
        <v>1</v>
      </c>
      <c r="I29">
        <f>1-I28/I$6</f>
        <v>-2.2209881345893541</v>
      </c>
      <c r="J29">
        <f>1-J28/J$6</f>
        <v>1</v>
      </c>
      <c r="K29">
        <f>1-K28/K$6</f>
        <v>1</v>
      </c>
    </row>
    <row r="31" spans="1:13" x14ac:dyDescent="0.2">
      <c r="A31" s="2" t="s">
        <v>0</v>
      </c>
      <c r="B31" s="2" t="s">
        <v>1</v>
      </c>
      <c r="C31" s="2" t="s">
        <v>7</v>
      </c>
    </row>
    <row r="32" spans="1:13" x14ac:dyDescent="0.2">
      <c r="A32" s="1">
        <v>1</v>
      </c>
      <c r="B32" s="1">
        <v>600000</v>
      </c>
      <c r="C32" s="1">
        <f>560000/6</f>
        <v>93333.333333333328</v>
      </c>
    </row>
    <row r="33" spans="1:7" x14ac:dyDescent="0.2">
      <c r="A33" s="1">
        <v>2</v>
      </c>
      <c r="B33" s="1">
        <v>600000</v>
      </c>
      <c r="C33" s="1">
        <f>560000/6</f>
        <v>93333.333333333328</v>
      </c>
    </row>
    <row r="34" spans="1:7" x14ac:dyDescent="0.2">
      <c r="A34" s="1">
        <v>3</v>
      </c>
      <c r="B34" s="1">
        <v>600000</v>
      </c>
      <c r="C34" s="1">
        <f>560000/6</f>
        <v>93333.333333333328</v>
      </c>
    </row>
    <row r="35" spans="1:7" x14ac:dyDescent="0.2">
      <c r="A35" s="1">
        <v>4</v>
      </c>
      <c r="B35" s="1">
        <v>600000</v>
      </c>
      <c r="C35" s="1">
        <f>560000/6</f>
        <v>93333.333333333328</v>
      </c>
    </row>
    <row r="36" spans="1:7" x14ac:dyDescent="0.2">
      <c r="A36" s="1">
        <v>5</v>
      </c>
      <c r="B36" s="1">
        <v>1200000</v>
      </c>
      <c r="C36" s="1">
        <f>560000/3</f>
        <v>186666.66666666666</v>
      </c>
      <c r="D36" s="1" t="s">
        <v>8</v>
      </c>
      <c r="E36" s="4">
        <f>SUM(C32:C36)*SUM(B32:B36)/SUM(B32:C36)</f>
        <v>484615.38461538462</v>
      </c>
      <c r="F36" s="5">
        <f>1-1/(B37+C37)</f>
        <v>0</v>
      </c>
      <c r="G36" t="s">
        <v>12</v>
      </c>
    </row>
    <row r="37" spans="1:7" x14ac:dyDescent="0.2">
      <c r="B37" s="1">
        <f>SUM(B32:B36)/SUM($B32:$C36)</f>
        <v>0.86538461538461542</v>
      </c>
      <c r="C37" s="1">
        <f>SUM(C32:C36)/SUM($B32:$C36)</f>
        <v>0.13461538461538461</v>
      </c>
      <c r="D37" s="1" t="s">
        <v>10</v>
      </c>
      <c r="E37" s="1">
        <f>C32*B32/(B32+C32)+C33*B33/(B33+C33)+C34*B34/(B34+C34)+C35*B35/(B35+C35)+C36*B36/(B36+C36)</f>
        <v>484615.38461538462</v>
      </c>
      <c r="F37" s="1">
        <f>1-E37/E36</f>
        <v>0</v>
      </c>
      <c r="G37" t="s">
        <v>11</v>
      </c>
    </row>
    <row r="39" spans="1:7" x14ac:dyDescent="0.2">
      <c r="A39" s="2" t="s">
        <v>0</v>
      </c>
      <c r="B39" s="2" t="s">
        <v>1</v>
      </c>
      <c r="C39" s="2" t="s">
        <v>7</v>
      </c>
    </row>
    <row r="40" spans="1:7" x14ac:dyDescent="0.2">
      <c r="A40" s="1">
        <v>1</v>
      </c>
      <c r="B40" s="1">
        <v>200000</v>
      </c>
      <c r="C40" s="1">
        <f>560000/2</f>
        <v>280000</v>
      </c>
    </row>
    <row r="41" spans="1:7" x14ac:dyDescent="0.2">
      <c r="A41" s="1">
        <v>2</v>
      </c>
      <c r="B41" s="1">
        <v>400000</v>
      </c>
      <c r="C41" s="1">
        <f>560000/3</f>
        <v>186666.66666666666</v>
      </c>
    </row>
    <row r="42" spans="1:7" x14ac:dyDescent="0.2">
      <c r="A42" s="1">
        <v>3</v>
      </c>
      <c r="B42" s="1">
        <v>600000</v>
      </c>
      <c r="C42" s="1">
        <f>560000/12</f>
        <v>46666.666666666664</v>
      </c>
    </row>
    <row r="43" spans="1:7" x14ac:dyDescent="0.2">
      <c r="A43" s="1">
        <v>4</v>
      </c>
      <c r="B43" s="1">
        <v>1200000</v>
      </c>
      <c r="C43" s="1">
        <f>560000/24</f>
        <v>23333.333333333332</v>
      </c>
    </row>
    <row r="44" spans="1:7" x14ac:dyDescent="0.2">
      <c r="A44" s="1">
        <v>5</v>
      </c>
      <c r="B44" s="1">
        <v>1200000</v>
      </c>
      <c r="C44" s="1">
        <f>560000/24</f>
        <v>23333.333333333332</v>
      </c>
      <c r="D44" s="1" t="s">
        <v>8</v>
      </c>
      <c r="E44" s="4">
        <f>SUM(C40:C44)*SUM(B40:B44)/SUM(B40:C44)</f>
        <v>484615.38461538457</v>
      </c>
      <c r="F44" s="5">
        <f>1-1/(B45+C45)</f>
        <v>0</v>
      </c>
      <c r="G44" t="s">
        <v>12</v>
      </c>
    </row>
    <row r="45" spans="1:7" x14ac:dyDescent="0.2">
      <c r="B45" s="1">
        <f>SUM(B40:B44)/SUM($B40:$C44)</f>
        <v>0.86538461538461531</v>
      </c>
      <c r="C45" s="1">
        <f>SUM(C40:C44)/SUM($B40:$C44)</f>
        <v>0.13461538461538461</v>
      </c>
      <c r="D45" s="1" t="s">
        <v>10</v>
      </c>
      <c r="E45" s="1">
        <f>C40*B40/(B40+C40)+C41*B41/(B41+C41)+C42*B42/(B42+C42)+C43*B43/(B43+C43)+C44*B44/(B44+C44)</f>
        <v>333014.92976905208</v>
      </c>
      <c r="F45" s="1">
        <f>1-E45/E44</f>
        <v>0.31282633539719407</v>
      </c>
      <c r="G45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Metcalf</dc:creator>
  <cp:lastModifiedBy>Sara Metcalf</cp:lastModifiedBy>
  <dcterms:created xsi:type="dcterms:W3CDTF">2021-12-20T19:54:40Z</dcterms:created>
  <dcterms:modified xsi:type="dcterms:W3CDTF">2021-12-22T16:22:29Z</dcterms:modified>
</cp:coreProperties>
</file>