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rodrigorizzo/Dropbox (Personal)/Letter_Yang_2020_SR/"/>
    </mc:Choice>
  </mc:AlternateContent>
  <xr:revisionPtr revIDLastSave="0" documentId="13_ncr:1_{B9B0C215-E810-4F45-8043-DAFD5F94E5CA}" xr6:coauthVersionLast="45" xr6:coauthVersionMax="45" xr10:uidLastSave="{00000000-0000-0000-0000-000000000000}"/>
  <bookViews>
    <workbookView xWindow="9100" yWindow="460" windowWidth="28800" windowHeight="16160" xr2:uid="{05FAC9F1-EB7E-F84E-88FE-B99E9A60F841}"/>
  </bookViews>
  <sheets>
    <sheet name="Yang 2020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S29" i="2" l="1"/>
  <c r="R29" i="2" l="1"/>
  <c r="Q29" i="2"/>
  <c r="K30" i="2"/>
  <c r="K29" i="2"/>
  <c r="O29" i="2"/>
  <c r="R25" i="2"/>
  <c r="Q25" i="2"/>
  <c r="S25" i="2" s="1"/>
  <c r="R22" i="2"/>
  <c r="K22" i="2"/>
  <c r="K23" i="2"/>
  <c r="Q22" i="2" s="1"/>
  <c r="S22" i="2" s="1"/>
  <c r="O22" i="2"/>
  <c r="R18" i="2"/>
  <c r="K20" i="2"/>
  <c r="K19" i="2"/>
  <c r="K18" i="2"/>
  <c r="O18" i="2"/>
  <c r="R15" i="2"/>
  <c r="R11" i="2"/>
  <c r="O15" i="2"/>
  <c r="K16" i="2"/>
  <c r="K15" i="2"/>
  <c r="Q15" i="2" s="1"/>
  <c r="S15" i="2" s="1"/>
  <c r="K13" i="2"/>
  <c r="K12" i="2"/>
  <c r="O11" i="2"/>
  <c r="K11" i="2"/>
  <c r="Q11" i="2" l="1"/>
  <c r="S11" i="2" s="1"/>
  <c r="Q18" i="2"/>
  <c r="S18" i="2" s="1"/>
</calcChain>
</file>

<file path=xl/sharedStrings.xml><?xml version="1.0" encoding="utf-8"?>
<sst xmlns="http://schemas.openxmlformats.org/spreadsheetml/2006/main" count="126" uniqueCount="40">
  <si>
    <t>CLBP</t>
  </si>
  <si>
    <t>Study</t>
  </si>
  <si>
    <t>Outcome</t>
  </si>
  <si>
    <t>Exp_mean</t>
  </si>
  <si>
    <t>Exp_N</t>
  </si>
  <si>
    <t>Exp_SD</t>
  </si>
  <si>
    <t>Cont_N</t>
  </si>
  <si>
    <t>Cont_mean</t>
  </si>
  <si>
    <t>Cont_SD</t>
  </si>
  <si>
    <t>WOMAC Pain</t>
  </si>
  <si>
    <t>Kivitz 2013</t>
  </si>
  <si>
    <t>Spierings 2013</t>
  </si>
  <si>
    <t>Balanescu 2014</t>
  </si>
  <si>
    <t>Ekman 2014</t>
  </si>
  <si>
    <t>Tiseo 2014</t>
  </si>
  <si>
    <t>Mayorga 2016</t>
  </si>
  <si>
    <t>Population</t>
  </si>
  <si>
    <t>Timepoint</t>
  </si>
  <si>
    <t>Intervention</t>
  </si>
  <si>
    <t>Tanezumab 5mg</t>
  </si>
  <si>
    <t>Tanezumab 10mg</t>
  </si>
  <si>
    <t>Tanezumab 20mg</t>
  </si>
  <si>
    <t>LBPI</t>
  </si>
  <si>
    <t>16 weeks (End treatment)</t>
  </si>
  <si>
    <t>SE</t>
  </si>
  <si>
    <t>Combined</t>
  </si>
  <si>
    <t>Recalculated</t>
  </si>
  <si>
    <t>Scale</t>
  </si>
  <si>
    <t>0 to 10</t>
  </si>
  <si>
    <t>OA Hip/Knee</t>
  </si>
  <si>
    <t>8 weeks (End treatment 1)</t>
  </si>
  <si>
    <t>Tanezumab 2.5mg</t>
  </si>
  <si>
    <t>Inconsistency in outcome choice. It appears Yang 2020 selects the primary outcome from each included study, rather than a potential consistent timepoint.</t>
  </si>
  <si>
    <t>Ekman 2014 includes data from Study 1018, but not Study 1015?</t>
  </si>
  <si>
    <t>OA Knee</t>
  </si>
  <si>
    <t>Fasinumab 0.03mg/kg</t>
  </si>
  <si>
    <t>Fasinumab 0.1mg/kg</t>
  </si>
  <si>
    <t>Fasinumab 0.3mg/kg</t>
  </si>
  <si>
    <t>Fulranumab 3mg</t>
  </si>
  <si>
    <t>Fulranumab 9mg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</si>
</sst>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2" fontId="0" fillId="0" borderId="0" xfId="0" applyNumberFormat="1"/>
    <xf numFmtId="0" fontId="0" fillId="2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F0A79B-D812-9E40-8717-64DC94E6F212}">
  <dimension ref="A1:S41"/>
  <sheetViews>
    <sheetView tabSelected="1" topLeftCell="D1" workbookViewId="0">
      <selection activeCell="R33" sqref="R33"/>
    </sheetView>
  </sheetViews>
  <sheetFormatPr baseColWidth="10" defaultRowHeight="16" x14ac:dyDescent="0.2"/>
  <cols>
    <col min="1" max="1" width="14.33203125" customWidth="1"/>
    <col min="3" max="3" width="18.6640625" customWidth="1"/>
  </cols>
  <sheetData>
    <row r="1" spans="1:19" x14ac:dyDescent="0.2">
      <c r="A1" s="1" t="s">
        <v>1</v>
      </c>
      <c r="B1" s="1" t="s">
        <v>2</v>
      </c>
      <c r="C1" s="1" t="s">
        <v>4</v>
      </c>
      <c r="D1" s="1" t="s">
        <v>3</v>
      </c>
      <c r="E1" s="1" t="s">
        <v>5</v>
      </c>
      <c r="F1" s="1" t="s">
        <v>6</v>
      </c>
      <c r="G1" s="1" t="s">
        <v>7</v>
      </c>
      <c r="H1" s="1" t="s">
        <v>8</v>
      </c>
    </row>
    <row r="2" spans="1:19" x14ac:dyDescent="0.2">
      <c r="A2" t="s">
        <v>10</v>
      </c>
      <c r="B2" t="s">
        <v>9</v>
      </c>
      <c r="C2">
        <v>822</v>
      </c>
      <c r="D2">
        <v>-1.97</v>
      </c>
      <c r="E2">
        <v>0.28999999999999998</v>
      </c>
      <c r="F2">
        <v>230</v>
      </c>
      <c r="G2">
        <v>-1.25</v>
      </c>
      <c r="H2">
        <v>0.16</v>
      </c>
    </row>
    <row r="3" spans="1:19" x14ac:dyDescent="0.2">
      <c r="A3" t="s">
        <v>11</v>
      </c>
      <c r="B3" t="s">
        <v>9</v>
      </c>
      <c r="C3">
        <v>311</v>
      </c>
      <c r="D3">
        <v>-3.58</v>
      </c>
      <c r="E3">
        <v>0.22</v>
      </c>
      <c r="F3">
        <v>141</v>
      </c>
      <c r="G3">
        <v>-2.62</v>
      </c>
      <c r="H3">
        <v>0.24</v>
      </c>
    </row>
    <row r="4" spans="1:19" x14ac:dyDescent="0.2">
      <c r="A4" t="s">
        <v>12</v>
      </c>
      <c r="B4" t="s">
        <v>9</v>
      </c>
      <c r="C4">
        <v>452</v>
      </c>
      <c r="D4">
        <v>-2.17</v>
      </c>
      <c r="E4">
        <v>0.2</v>
      </c>
      <c r="F4">
        <v>152</v>
      </c>
      <c r="G4">
        <v>-1.68</v>
      </c>
      <c r="H4">
        <v>0.19</v>
      </c>
    </row>
    <row r="5" spans="1:19" x14ac:dyDescent="0.2">
      <c r="A5" t="s">
        <v>13</v>
      </c>
      <c r="B5" t="s">
        <v>9</v>
      </c>
      <c r="C5">
        <v>419</v>
      </c>
      <c r="D5">
        <v>-2.79</v>
      </c>
      <c r="E5">
        <v>0.27</v>
      </c>
      <c r="F5">
        <v>209</v>
      </c>
      <c r="G5">
        <v>-1.81</v>
      </c>
      <c r="H5">
        <v>0.22</v>
      </c>
    </row>
    <row r="6" spans="1:19" x14ac:dyDescent="0.2">
      <c r="A6" t="s">
        <v>14</v>
      </c>
      <c r="B6" t="s">
        <v>9</v>
      </c>
      <c r="C6">
        <v>160</v>
      </c>
      <c r="D6">
        <v>-3.1</v>
      </c>
      <c r="E6">
        <v>2.2400000000000002</v>
      </c>
      <c r="F6">
        <v>55</v>
      </c>
      <c r="G6">
        <v>-2.4</v>
      </c>
      <c r="H6">
        <v>2.1800000000000002</v>
      </c>
    </row>
    <row r="7" spans="1:19" x14ac:dyDescent="0.2">
      <c r="A7" t="s">
        <v>15</v>
      </c>
      <c r="B7" t="s">
        <v>9</v>
      </c>
      <c r="C7">
        <v>98</v>
      </c>
      <c r="D7">
        <v>-2.91</v>
      </c>
      <c r="E7">
        <v>0.38</v>
      </c>
      <c r="F7">
        <v>48</v>
      </c>
      <c r="G7">
        <v>-3.01</v>
      </c>
      <c r="H7">
        <v>0.38</v>
      </c>
    </row>
    <row r="10" spans="1:19" x14ac:dyDescent="0.2">
      <c r="A10" s="1" t="s">
        <v>1</v>
      </c>
      <c r="B10" s="1" t="s">
        <v>16</v>
      </c>
      <c r="C10" s="1" t="s">
        <v>18</v>
      </c>
      <c r="D10" s="1" t="s">
        <v>2</v>
      </c>
      <c r="E10" s="1" t="s">
        <v>27</v>
      </c>
      <c r="F10" s="1" t="s">
        <v>17</v>
      </c>
      <c r="G10" s="1" t="s">
        <v>26</v>
      </c>
      <c r="H10" s="1" t="s">
        <v>4</v>
      </c>
      <c r="I10" s="1" t="s">
        <v>3</v>
      </c>
      <c r="J10" s="1" t="s">
        <v>24</v>
      </c>
      <c r="K10" s="1" t="s">
        <v>5</v>
      </c>
      <c r="L10" s="1" t="s">
        <v>6</v>
      </c>
      <c r="M10" s="1" t="s">
        <v>7</v>
      </c>
      <c r="N10" s="1" t="s">
        <v>24</v>
      </c>
      <c r="O10" s="1" t="s">
        <v>8</v>
      </c>
    </row>
    <row r="11" spans="1:19" x14ac:dyDescent="0.2">
      <c r="A11" t="s">
        <v>10</v>
      </c>
      <c r="B11" t="s">
        <v>0</v>
      </c>
      <c r="C11" t="s">
        <v>19</v>
      </c>
      <c r="D11" t="s">
        <v>22</v>
      </c>
      <c r="E11" t="s">
        <v>28</v>
      </c>
      <c r="F11" t="s">
        <v>23</v>
      </c>
      <c r="G11">
        <v>0</v>
      </c>
      <c r="H11">
        <v>232</v>
      </c>
      <c r="I11">
        <v>-1.58</v>
      </c>
      <c r="J11">
        <v>0.16</v>
      </c>
      <c r="K11" s="2">
        <f>J11*SQRT(H11)</f>
        <v>2.4370473938764508</v>
      </c>
      <c r="L11">
        <v>230</v>
      </c>
      <c r="M11">
        <v>-1.25</v>
      </c>
      <c r="N11">
        <v>0.16</v>
      </c>
      <c r="O11" s="2">
        <f>N11*SQRT(L11)</f>
        <v>2.4265201420964964</v>
      </c>
      <c r="Q11">
        <f>((H11-1)*(K11^2))+((H12-1)*(K12^2))+((H13-1)*(K13^2))+((((K11*K12*K13)/(H11+H12+H13))*((I11^2)+(I12^2)+(I13^2)-(2*I11*I12*I13))))</f>
        <v>4772.2114724831144</v>
      </c>
      <c r="R11">
        <f>SUM(H11:H13) -1</f>
        <v>821</v>
      </c>
      <c r="S11">
        <f>SQRT((Q11/R11))</f>
        <v>2.4109503214451324</v>
      </c>
    </row>
    <row r="12" spans="1:19" x14ac:dyDescent="0.2">
      <c r="A12" t="s">
        <v>10</v>
      </c>
      <c r="B12" t="s">
        <v>0</v>
      </c>
      <c r="C12" t="s">
        <v>20</v>
      </c>
      <c r="F12" t="s">
        <v>23</v>
      </c>
      <c r="G12">
        <v>0</v>
      </c>
      <c r="H12">
        <v>295</v>
      </c>
      <c r="I12">
        <v>-2.06</v>
      </c>
      <c r="J12">
        <v>0.14000000000000001</v>
      </c>
      <c r="K12" s="2">
        <f t="shared" ref="K12:K23" si="0">J12*SQRT(H12)</f>
        <v>2.4045789652244736</v>
      </c>
    </row>
    <row r="13" spans="1:19" x14ac:dyDescent="0.2">
      <c r="A13" t="s">
        <v>10</v>
      </c>
      <c r="B13" t="s">
        <v>0</v>
      </c>
      <c r="C13" t="s">
        <v>21</v>
      </c>
      <c r="F13" t="s">
        <v>23</v>
      </c>
      <c r="G13">
        <v>0</v>
      </c>
      <c r="H13">
        <v>295</v>
      </c>
      <c r="I13">
        <v>-2.1800000000000002</v>
      </c>
      <c r="J13">
        <v>0.14000000000000001</v>
      </c>
      <c r="K13" s="2">
        <f t="shared" si="0"/>
        <v>2.4045789652244736</v>
      </c>
      <c r="R13" s="2"/>
    </row>
    <row r="14" spans="1:19" x14ac:dyDescent="0.2">
      <c r="A14" s="3" t="s">
        <v>10</v>
      </c>
      <c r="B14" s="3" t="s">
        <v>0</v>
      </c>
      <c r="C14" s="3" t="s">
        <v>25</v>
      </c>
      <c r="D14" s="3"/>
      <c r="E14" s="3"/>
      <c r="F14" s="3"/>
      <c r="G14" s="3">
        <v>1</v>
      </c>
      <c r="H14" s="3">
        <v>822</v>
      </c>
      <c r="I14" s="3">
        <v>-1.97</v>
      </c>
      <c r="J14" s="3"/>
      <c r="K14" s="3">
        <v>2.41</v>
      </c>
      <c r="L14" s="3">
        <v>230</v>
      </c>
      <c r="M14" s="3">
        <v>-1.25</v>
      </c>
      <c r="N14" s="3"/>
      <c r="O14" s="3">
        <v>2.4300000000000002</v>
      </c>
      <c r="R14" s="2"/>
    </row>
    <row r="15" spans="1:19" x14ac:dyDescent="0.2">
      <c r="A15" t="s">
        <v>11</v>
      </c>
      <c r="B15" t="s">
        <v>29</v>
      </c>
      <c r="C15" t="s">
        <v>19</v>
      </c>
      <c r="D15" t="s">
        <v>9</v>
      </c>
      <c r="E15" t="s">
        <v>28</v>
      </c>
      <c r="F15" t="s">
        <v>30</v>
      </c>
      <c r="G15">
        <v>0</v>
      </c>
      <c r="H15">
        <v>161</v>
      </c>
      <c r="I15">
        <v>-3.58</v>
      </c>
      <c r="J15">
        <v>0.22</v>
      </c>
      <c r="K15" s="2">
        <f t="shared" si="0"/>
        <v>2.7914870588988943</v>
      </c>
      <c r="L15">
        <v>141</v>
      </c>
      <c r="M15">
        <v>-2.62</v>
      </c>
      <c r="N15">
        <v>0.24</v>
      </c>
      <c r="O15" s="2">
        <f>N15*SQRT(L15)</f>
        <v>2.8498421008890999</v>
      </c>
      <c r="Q15">
        <f>((H15-1)*(K15^2))+((H16-1)*(K16^2))+(((H15*H16)/(H15+H16))*((I15^2)+(I16^2)-(2*I15*I16)))</f>
        <v>2429.0990000000002</v>
      </c>
      <c r="R15" s="2">
        <f>SUM(H15:H16)-1</f>
        <v>310</v>
      </c>
      <c r="S15">
        <f>SQRT((Q15/R15))</f>
        <v>2.7992504757178218</v>
      </c>
    </row>
    <row r="16" spans="1:19" x14ac:dyDescent="0.2">
      <c r="A16" t="s">
        <v>11</v>
      </c>
      <c r="B16" t="s">
        <v>29</v>
      </c>
      <c r="C16" t="s">
        <v>20</v>
      </c>
      <c r="F16" t="s">
        <v>30</v>
      </c>
      <c r="G16">
        <v>0</v>
      </c>
      <c r="H16">
        <v>150</v>
      </c>
      <c r="I16">
        <v>-3.58</v>
      </c>
      <c r="J16">
        <v>0.23</v>
      </c>
      <c r="K16" s="2">
        <f t="shared" si="0"/>
        <v>2.8169132042006551</v>
      </c>
      <c r="R16" s="2"/>
    </row>
    <row r="17" spans="1:19" x14ac:dyDescent="0.2">
      <c r="A17" s="3" t="s">
        <v>11</v>
      </c>
      <c r="B17" s="3" t="s">
        <v>29</v>
      </c>
      <c r="C17" s="3" t="s">
        <v>25</v>
      </c>
      <c r="D17" s="3"/>
      <c r="E17" s="3"/>
      <c r="F17" s="3"/>
      <c r="G17" s="3">
        <v>1</v>
      </c>
      <c r="H17" s="3">
        <v>311</v>
      </c>
      <c r="I17" s="3">
        <v>-3.58</v>
      </c>
      <c r="J17" s="3"/>
      <c r="K17" s="3">
        <v>2.8</v>
      </c>
      <c r="L17" s="3">
        <v>141</v>
      </c>
      <c r="M17" s="3">
        <v>-2.62</v>
      </c>
      <c r="N17" s="3"/>
      <c r="O17" s="3">
        <v>2.85</v>
      </c>
      <c r="R17" s="2"/>
    </row>
    <row r="18" spans="1:19" x14ac:dyDescent="0.2">
      <c r="A18" t="s">
        <v>12</v>
      </c>
      <c r="B18" t="s">
        <v>29</v>
      </c>
      <c r="C18" t="s">
        <v>31</v>
      </c>
      <c r="D18" t="s">
        <v>9</v>
      </c>
      <c r="E18" t="s">
        <v>28</v>
      </c>
      <c r="F18" t="s">
        <v>23</v>
      </c>
      <c r="G18">
        <v>0</v>
      </c>
      <c r="H18">
        <v>157</v>
      </c>
      <c r="I18">
        <v>-2.09</v>
      </c>
      <c r="J18">
        <v>0.18</v>
      </c>
      <c r="K18" s="2">
        <f t="shared" si="0"/>
        <v>2.2553935355055001</v>
      </c>
      <c r="L18">
        <v>152</v>
      </c>
      <c r="M18">
        <v>-1.68</v>
      </c>
      <c r="N18">
        <v>0.19</v>
      </c>
      <c r="O18" s="2">
        <f>N18*SQRT(L18)</f>
        <v>2.3424773211282108</v>
      </c>
      <c r="Q18">
        <f>((H18-1)*(K18^2))+((H19-1)*(K19^2))+((H20-1)*(K20^2))+((((K18*K19*K20)/(H18+H19+H20))*((I18^2)+(I19^2)+(I20^2)-(2*I18*I19*I20))))</f>
        <v>2355.06891349937</v>
      </c>
      <c r="R18">
        <f>SUM(H18:H20) -1</f>
        <v>451</v>
      </c>
      <c r="S18">
        <f>SQRT((Q18/R18))</f>
        <v>2.2851438229513876</v>
      </c>
    </row>
    <row r="19" spans="1:19" x14ac:dyDescent="0.2">
      <c r="A19" t="s">
        <v>12</v>
      </c>
      <c r="B19" t="s">
        <v>29</v>
      </c>
      <c r="C19" t="s">
        <v>19</v>
      </c>
      <c r="F19" t="s">
        <v>23</v>
      </c>
      <c r="G19">
        <v>0</v>
      </c>
      <c r="H19">
        <v>150</v>
      </c>
      <c r="I19">
        <v>-2.19</v>
      </c>
      <c r="J19">
        <v>0.19</v>
      </c>
      <c r="K19" s="2">
        <f t="shared" si="0"/>
        <v>2.3270152556440191</v>
      </c>
    </row>
    <row r="20" spans="1:19" x14ac:dyDescent="0.2">
      <c r="A20" t="s">
        <v>12</v>
      </c>
      <c r="B20" t="s">
        <v>29</v>
      </c>
      <c r="C20" t="s">
        <v>20</v>
      </c>
      <c r="F20" t="s">
        <v>23</v>
      </c>
      <c r="G20">
        <v>0</v>
      </c>
      <c r="H20">
        <v>145</v>
      </c>
      <c r="I20">
        <v>-2.25</v>
      </c>
      <c r="J20">
        <v>0.19</v>
      </c>
      <c r="K20" s="2">
        <f t="shared" si="0"/>
        <v>2.2879029699705362</v>
      </c>
    </row>
    <row r="21" spans="1:19" x14ac:dyDescent="0.2">
      <c r="A21" s="3" t="s">
        <v>12</v>
      </c>
      <c r="B21" s="3" t="s">
        <v>29</v>
      </c>
      <c r="C21" s="3" t="s">
        <v>25</v>
      </c>
      <c r="D21" s="3"/>
      <c r="E21" s="3"/>
      <c r="F21" s="3"/>
      <c r="G21" s="3">
        <v>1</v>
      </c>
      <c r="H21" s="3">
        <v>452</v>
      </c>
      <c r="I21" s="3">
        <v>-2.17</v>
      </c>
      <c r="J21" s="3"/>
      <c r="K21" s="3">
        <v>2.29</v>
      </c>
      <c r="L21" s="3">
        <v>152</v>
      </c>
      <c r="M21" s="3">
        <v>-1.68</v>
      </c>
      <c r="N21" s="3"/>
      <c r="O21" s="3">
        <v>2.34</v>
      </c>
    </row>
    <row r="22" spans="1:19" x14ac:dyDescent="0.2">
      <c r="A22" t="s">
        <v>13</v>
      </c>
      <c r="B22" t="s">
        <v>29</v>
      </c>
      <c r="C22" t="s">
        <v>19</v>
      </c>
      <c r="D22" t="s">
        <v>9</v>
      </c>
      <c r="E22" t="s">
        <v>28</v>
      </c>
      <c r="F22" t="s">
        <v>23</v>
      </c>
      <c r="G22">
        <v>0</v>
      </c>
      <c r="H22">
        <v>211</v>
      </c>
      <c r="I22">
        <v>-2.95</v>
      </c>
      <c r="J22">
        <v>0.22</v>
      </c>
      <c r="K22" s="2">
        <f>J22*SQRT(H22)</f>
        <v>3.1956845901934687</v>
      </c>
      <c r="L22">
        <v>209</v>
      </c>
      <c r="M22">
        <v>-1.81</v>
      </c>
      <c r="N22">
        <v>0.22</v>
      </c>
      <c r="O22" s="2">
        <f>N22*SQRT(L22)</f>
        <v>3.1805031048562116</v>
      </c>
      <c r="Q22">
        <f>((H22-1)*(K22^2))+((H23-1)*(K23^2))+(((H22*H23)/(H22+H23))*((I22^2)+(I23^2)-(2*I22*I23)))</f>
        <v>4239.921090214797</v>
      </c>
      <c r="R22" s="2">
        <f>SUM(H22:H23)-1</f>
        <v>418</v>
      </c>
      <c r="S22">
        <f>SQRT((Q22/R22))</f>
        <v>3.1848629311896643</v>
      </c>
    </row>
    <row r="23" spans="1:19" x14ac:dyDescent="0.2">
      <c r="A23" t="s">
        <v>13</v>
      </c>
      <c r="B23" t="s">
        <v>29</v>
      </c>
      <c r="C23" t="s">
        <v>20</v>
      </c>
      <c r="F23" t="s">
        <v>23</v>
      </c>
      <c r="G23">
        <v>0</v>
      </c>
      <c r="H23">
        <v>208</v>
      </c>
      <c r="I23">
        <v>-2.62</v>
      </c>
      <c r="J23">
        <v>0.22</v>
      </c>
      <c r="K23" s="2">
        <f t="shared" si="0"/>
        <v>3.1728851224083106</v>
      </c>
    </row>
    <row r="24" spans="1:19" x14ac:dyDescent="0.2">
      <c r="A24" s="3" t="s">
        <v>13</v>
      </c>
      <c r="B24" s="3" t="s">
        <v>29</v>
      </c>
      <c r="C24" s="3" t="s">
        <v>25</v>
      </c>
      <c r="D24" s="3"/>
      <c r="E24" s="3"/>
      <c r="F24" s="3"/>
      <c r="G24" s="3">
        <v>1</v>
      </c>
      <c r="H24" s="3">
        <v>419</v>
      </c>
      <c r="I24" s="3">
        <v>-2.79</v>
      </c>
      <c r="J24" s="3"/>
      <c r="K24" s="3">
        <v>3.18</v>
      </c>
      <c r="L24" s="3">
        <v>209</v>
      </c>
      <c r="M24" s="3">
        <v>-1.81</v>
      </c>
      <c r="N24" s="3"/>
      <c r="O24" s="3">
        <v>3.18</v>
      </c>
    </row>
    <row r="25" spans="1:19" x14ac:dyDescent="0.2">
      <c r="A25" t="s">
        <v>14</v>
      </c>
      <c r="B25" t="s">
        <v>34</v>
      </c>
      <c r="C25" t="s">
        <v>35</v>
      </c>
      <c r="D25" t="s">
        <v>9</v>
      </c>
      <c r="E25" t="s">
        <v>28</v>
      </c>
      <c r="F25" t="s">
        <v>23</v>
      </c>
      <c r="G25">
        <v>0</v>
      </c>
      <c r="H25">
        <v>53</v>
      </c>
      <c r="I25">
        <v>-2.7</v>
      </c>
      <c r="K25">
        <v>1.89</v>
      </c>
      <c r="L25">
        <v>55</v>
      </c>
      <c r="M25">
        <v>-2.4</v>
      </c>
      <c r="O25">
        <v>2.1800000000000002</v>
      </c>
      <c r="Q25">
        <f>((H25-1)*(K25^2))+((H26-1)*(K26^2))+((H27-1)*(K27^2))+((((K25*K26*K27)/(H25+H26+H27))*((I25^2)+(I26^2)+(I27^2)-(2*I25*I26*I27))))</f>
        <v>790.40927727960002</v>
      </c>
      <c r="R25">
        <f>SUM(H25:H27) -1</f>
        <v>159</v>
      </c>
      <c r="S25">
        <f>SQRT((Q25/R25))</f>
        <v>2.2296025497967968</v>
      </c>
    </row>
    <row r="26" spans="1:19" x14ac:dyDescent="0.2">
      <c r="A26" t="s">
        <v>14</v>
      </c>
      <c r="B26" t="s">
        <v>34</v>
      </c>
      <c r="C26" t="s">
        <v>36</v>
      </c>
      <c r="F26" t="s">
        <v>23</v>
      </c>
      <c r="G26">
        <v>0</v>
      </c>
      <c r="H26">
        <v>53</v>
      </c>
      <c r="I26">
        <v>-3.4</v>
      </c>
      <c r="K26">
        <v>2.5299999999999998</v>
      </c>
    </row>
    <row r="27" spans="1:19" x14ac:dyDescent="0.2">
      <c r="A27" t="s">
        <v>14</v>
      </c>
      <c r="B27" t="s">
        <v>34</v>
      </c>
      <c r="C27" t="s">
        <v>37</v>
      </c>
      <c r="F27" t="s">
        <v>23</v>
      </c>
      <c r="G27">
        <v>0</v>
      </c>
      <c r="H27">
        <v>54</v>
      </c>
      <c r="I27">
        <v>-3.2</v>
      </c>
      <c r="K27">
        <v>2.2400000000000002</v>
      </c>
    </row>
    <row r="28" spans="1:19" x14ac:dyDescent="0.2">
      <c r="A28" s="3" t="s">
        <v>14</v>
      </c>
      <c r="B28" s="3" t="s">
        <v>34</v>
      </c>
      <c r="C28" s="3" t="s">
        <v>25</v>
      </c>
      <c r="D28" s="3"/>
      <c r="E28" s="3"/>
      <c r="F28" s="3"/>
      <c r="G28" s="3">
        <v>1</v>
      </c>
      <c r="H28" s="3">
        <v>160</v>
      </c>
      <c r="I28" s="3">
        <v>-3.1</v>
      </c>
      <c r="J28" s="3"/>
      <c r="K28" s="3">
        <v>2.23</v>
      </c>
      <c r="L28" s="3">
        <v>55</v>
      </c>
      <c r="M28" s="3">
        <v>-2.4</v>
      </c>
      <c r="N28" s="3"/>
      <c r="O28" s="3">
        <v>2.1800000000000002</v>
      </c>
    </row>
    <row r="29" spans="1:19" x14ac:dyDescent="0.2">
      <c r="A29" t="s">
        <v>15</v>
      </c>
      <c r="B29" t="s">
        <v>34</v>
      </c>
      <c r="C29" t="s">
        <v>38</v>
      </c>
      <c r="D29" t="s">
        <v>9</v>
      </c>
      <c r="E29" t="s">
        <v>28</v>
      </c>
      <c r="F29" t="s">
        <v>23</v>
      </c>
      <c r="G29">
        <v>0</v>
      </c>
      <c r="H29">
        <v>48</v>
      </c>
      <c r="I29">
        <v>-2.78</v>
      </c>
      <c r="J29">
        <v>0.36</v>
      </c>
      <c r="K29" s="2">
        <f t="shared" ref="K29:K30" si="1">J29*SQRT(H29)</f>
        <v>2.4941531628991829</v>
      </c>
      <c r="L29">
        <v>48</v>
      </c>
      <c r="M29">
        <v>-3.01</v>
      </c>
      <c r="N29">
        <v>0.38</v>
      </c>
      <c r="O29" s="2">
        <f>N29*SQRT(L29)</f>
        <v>2.6327172275046933</v>
      </c>
      <c r="Q29">
        <f>((H29-1)*(K29^2))+((H30-1)*(K30^2))+(((H29*H30)/(H29+H30))*((I29^2)+(I30^2)-(2*I29*I30)))</f>
        <v>611.42821224489785</v>
      </c>
      <c r="R29" s="2">
        <f>SUM(H29:H30)-1</f>
        <v>97</v>
      </c>
      <c r="S29">
        <f>SQRT((Q29/R29))</f>
        <v>2.5106540246299769</v>
      </c>
    </row>
    <row r="30" spans="1:19" x14ac:dyDescent="0.2">
      <c r="A30" t="s">
        <v>15</v>
      </c>
      <c r="B30" t="s">
        <v>34</v>
      </c>
      <c r="C30" t="s">
        <v>39</v>
      </c>
      <c r="G30">
        <v>0</v>
      </c>
      <c r="H30">
        <v>50</v>
      </c>
      <c r="I30">
        <v>-3.03</v>
      </c>
      <c r="J30">
        <v>0.36</v>
      </c>
      <c r="K30" s="2">
        <f t="shared" si="1"/>
        <v>2.545584412271571</v>
      </c>
    </row>
    <row r="31" spans="1:19" x14ac:dyDescent="0.2">
      <c r="A31" s="3" t="s">
        <v>15</v>
      </c>
      <c r="B31" s="3" t="s">
        <v>34</v>
      </c>
      <c r="C31" s="3" t="s">
        <v>25</v>
      </c>
      <c r="D31" s="3"/>
      <c r="E31" s="3"/>
      <c r="F31" s="3"/>
      <c r="G31" s="3">
        <v>1</v>
      </c>
      <c r="H31" s="3">
        <v>98</v>
      </c>
      <c r="I31" s="3">
        <v>-2.91</v>
      </c>
      <c r="J31" s="3"/>
      <c r="K31" s="3">
        <v>2.5099999999999998</v>
      </c>
      <c r="L31" s="3">
        <v>48</v>
      </c>
      <c r="M31" s="3">
        <v>-3.01</v>
      </c>
      <c r="N31" s="3"/>
      <c r="O31" s="3">
        <v>2.63</v>
      </c>
    </row>
    <row r="39" spans="3:3" x14ac:dyDescent="0.2">
      <c r="C39" t="s">
        <v>32</v>
      </c>
    </row>
    <row r="41" spans="3:3" x14ac:dyDescent="0.2">
      <c r="C41" t="s">
        <v>33</v>
      </c>
    </row>
  </sheetData>
  <pageMargins left="0.7" right="0.7" top="0.75" bottom="0.75" header="0.3" footer="0.3"/>
  <ignoredErrors>
    <ignoredError sqref="R11 R15 R18 R22 R25 R29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Yang 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2020-09-04T05:32:13Z</dcterms:created>
  <dcterms:modified xsi:type="dcterms:W3CDTF">2020-10-19T23:04:33Z</dcterms:modified>
</cp:coreProperties>
</file>