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naria/Desktop/"/>
    </mc:Choice>
  </mc:AlternateContent>
  <xr:revisionPtr revIDLastSave="0" documentId="13_ncr:1_{D8B66292-F1ED-4943-A8DC-724CAA6D04A7}" xr6:coauthVersionLast="45" xr6:coauthVersionMax="45" xr10:uidLastSave="{00000000-0000-0000-0000-000000000000}"/>
  <bookViews>
    <workbookView xWindow="440" yWindow="460" windowWidth="28360" windowHeight="17540" tabRatio="500" xr2:uid="{00000000-000D-0000-FFFF-FFFF00000000}"/>
  </bookViews>
  <sheets>
    <sheet name="Table S1 - Total Cytokinins" sheetId="5" r:id="rId1"/>
    <sheet name="Table S2 - Different CK types" sheetId="4" r:id="rId2"/>
    <sheet name="Table S3-All Data_18023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8" i="3" l="1"/>
  <c r="G40" i="3"/>
  <c r="G30" i="3"/>
  <c r="E16" i="3" l="1"/>
  <c r="G16" i="3"/>
  <c r="I16" i="3"/>
  <c r="K16" i="3"/>
  <c r="M16" i="3"/>
  <c r="O16" i="3"/>
  <c r="U16" i="3"/>
  <c r="W16" i="3"/>
  <c r="AF16" i="3"/>
  <c r="AF17" i="3"/>
  <c r="AF18" i="3"/>
  <c r="AF19" i="3"/>
  <c r="AF20" i="3"/>
  <c r="AC24" i="5"/>
  <c r="X24" i="5"/>
  <c r="S24" i="5"/>
  <c r="N24" i="5"/>
  <c r="I24" i="5"/>
  <c r="D24" i="5"/>
  <c r="AC23" i="5"/>
  <c r="X23" i="5"/>
  <c r="S23" i="5"/>
  <c r="N23" i="5"/>
  <c r="I23" i="5"/>
  <c r="D23" i="5"/>
  <c r="AC22" i="5"/>
  <c r="X22" i="5"/>
  <c r="S22" i="5"/>
  <c r="N22" i="5"/>
  <c r="I22" i="5"/>
  <c r="D22" i="5"/>
  <c r="AC21" i="5"/>
  <c r="X21" i="5"/>
  <c r="S21" i="5"/>
  <c r="N21" i="5"/>
  <c r="I21" i="5"/>
  <c r="D21" i="5"/>
  <c r="AC20" i="5"/>
  <c r="X20" i="5"/>
  <c r="S20" i="5"/>
  <c r="N20" i="5"/>
  <c r="I20" i="5"/>
  <c r="D20" i="5"/>
  <c r="AC19" i="5"/>
  <c r="X19" i="5"/>
  <c r="S19" i="5"/>
  <c r="N19" i="5"/>
  <c r="I19" i="5"/>
  <c r="D19" i="5"/>
  <c r="AC18" i="5"/>
  <c r="X18" i="5"/>
  <c r="S18" i="5"/>
  <c r="N18" i="5"/>
  <c r="I18" i="5"/>
  <c r="D18" i="5"/>
  <c r="AC17" i="5"/>
  <c r="X17" i="5"/>
  <c r="S17" i="5"/>
  <c r="N17" i="5"/>
  <c r="I17" i="5"/>
  <c r="D17" i="5"/>
  <c r="AC16" i="5"/>
  <c r="X16" i="5"/>
  <c r="S16" i="5"/>
  <c r="N16" i="5"/>
  <c r="I16" i="5"/>
  <c r="D16" i="5"/>
  <c r="AB15" i="5"/>
  <c r="W15" i="5"/>
  <c r="R15" i="5"/>
  <c r="M15" i="5"/>
  <c r="H15" i="5"/>
  <c r="C15" i="5"/>
  <c r="W17" i="3" l="1"/>
  <c r="K17" i="3"/>
  <c r="G17" i="3"/>
  <c r="O17" i="3"/>
  <c r="AG16" i="3"/>
  <c r="AI16" i="3"/>
  <c r="AC29" i="4"/>
  <c r="AC28" i="4"/>
  <c r="AL57" i="4"/>
  <c r="AH57" i="4"/>
  <c r="I57" i="4"/>
  <c r="D57" i="4"/>
  <c r="AL56" i="4"/>
  <c r="AH56" i="4"/>
  <c r="I56" i="4"/>
  <c r="D56" i="4"/>
  <c r="AL55" i="4"/>
  <c r="AH55" i="4"/>
  <c r="I55" i="4"/>
  <c r="D55" i="4"/>
  <c r="AL54" i="4"/>
  <c r="AH54" i="4"/>
  <c r="I54" i="4"/>
  <c r="D54" i="4"/>
  <c r="AL53" i="4"/>
  <c r="AH53" i="4"/>
  <c r="I53" i="4"/>
  <c r="D53" i="4"/>
  <c r="AL52" i="4"/>
  <c r="AH52" i="4"/>
  <c r="I52" i="4"/>
  <c r="D52" i="4"/>
  <c r="AL51" i="4"/>
  <c r="AH51" i="4"/>
  <c r="I51" i="4"/>
  <c r="D51" i="4"/>
  <c r="AL50" i="4"/>
  <c r="AH50" i="4"/>
  <c r="I50" i="4"/>
  <c r="D50" i="4"/>
  <c r="AK48" i="4"/>
  <c r="AG48" i="4"/>
  <c r="AB48" i="4"/>
  <c r="W48" i="4"/>
  <c r="R48" i="4"/>
  <c r="M48" i="4"/>
  <c r="H48" i="4"/>
  <c r="C48" i="4"/>
  <c r="AL46" i="4"/>
  <c r="AH46" i="4"/>
  <c r="AC46" i="4"/>
  <c r="X46" i="4"/>
  <c r="S46" i="4"/>
  <c r="N46" i="4"/>
  <c r="I46" i="4"/>
  <c r="D46" i="4"/>
  <c r="AL45" i="4"/>
  <c r="AH45" i="4"/>
  <c r="AC45" i="4"/>
  <c r="X45" i="4"/>
  <c r="S45" i="4"/>
  <c r="N45" i="4"/>
  <c r="I45" i="4"/>
  <c r="D45" i="4"/>
  <c r="AL44" i="4"/>
  <c r="AH44" i="4"/>
  <c r="AC44" i="4"/>
  <c r="X44" i="4"/>
  <c r="S44" i="4"/>
  <c r="N44" i="4"/>
  <c r="I44" i="4"/>
  <c r="D44" i="4"/>
  <c r="AL43" i="4"/>
  <c r="AH43" i="4"/>
  <c r="AC43" i="4"/>
  <c r="X43" i="4"/>
  <c r="S43" i="4"/>
  <c r="N43" i="4"/>
  <c r="I43" i="4"/>
  <c r="D43" i="4"/>
  <c r="AL42" i="4"/>
  <c r="AH42" i="4"/>
  <c r="AC42" i="4"/>
  <c r="X42" i="4"/>
  <c r="S42" i="4"/>
  <c r="N42" i="4"/>
  <c r="I42" i="4"/>
  <c r="D42" i="4"/>
  <c r="AL41" i="4"/>
  <c r="AH41" i="4"/>
  <c r="AC41" i="4"/>
  <c r="X41" i="4"/>
  <c r="S41" i="4"/>
  <c r="N41" i="4"/>
  <c r="I41" i="4"/>
  <c r="D41" i="4"/>
  <c r="AL40" i="4"/>
  <c r="AH40" i="4"/>
  <c r="AC40" i="4"/>
  <c r="X40" i="4"/>
  <c r="S40" i="4"/>
  <c r="N40" i="4"/>
  <c r="I40" i="4"/>
  <c r="D40" i="4"/>
  <c r="AL39" i="4"/>
  <c r="AH39" i="4"/>
  <c r="AC39" i="4"/>
  <c r="X39" i="4"/>
  <c r="S39" i="4"/>
  <c r="N39" i="4"/>
  <c r="I39" i="4"/>
  <c r="D39" i="4"/>
  <c r="AK37" i="4"/>
  <c r="AG37" i="4"/>
  <c r="AB37" i="4"/>
  <c r="W37" i="4"/>
  <c r="R37" i="4"/>
  <c r="M37" i="4"/>
  <c r="H37" i="4"/>
  <c r="C37" i="4"/>
  <c r="AL35" i="4"/>
  <c r="AH35" i="4"/>
  <c r="AC35" i="4"/>
  <c r="X35" i="4"/>
  <c r="S35" i="4"/>
  <c r="N35" i="4"/>
  <c r="I35" i="4"/>
  <c r="D35" i="4"/>
  <c r="AL34" i="4"/>
  <c r="AH34" i="4"/>
  <c r="AC34" i="4"/>
  <c r="X34" i="4"/>
  <c r="S34" i="4"/>
  <c r="N34" i="4"/>
  <c r="I34" i="4"/>
  <c r="D34" i="4"/>
  <c r="AL33" i="4"/>
  <c r="AH33" i="4"/>
  <c r="AC33" i="4"/>
  <c r="X33" i="4"/>
  <c r="S33" i="4"/>
  <c r="N33" i="4"/>
  <c r="I33" i="4"/>
  <c r="D33" i="4"/>
  <c r="AL32" i="4"/>
  <c r="AH32" i="4"/>
  <c r="AC32" i="4"/>
  <c r="X32" i="4"/>
  <c r="S32" i="4"/>
  <c r="N32" i="4"/>
  <c r="I32" i="4"/>
  <c r="D32" i="4"/>
  <c r="AL31" i="4"/>
  <c r="AH31" i="4"/>
  <c r="AC31" i="4"/>
  <c r="X31" i="4"/>
  <c r="S31" i="4"/>
  <c r="N31" i="4"/>
  <c r="I31" i="4"/>
  <c r="D31" i="4"/>
  <c r="AL30" i="4"/>
  <c r="AH30" i="4"/>
  <c r="AC30" i="4"/>
  <c r="X30" i="4"/>
  <c r="S30" i="4"/>
  <c r="N30" i="4"/>
  <c r="I30" i="4"/>
  <c r="D30" i="4"/>
  <c r="AL29" i="4"/>
  <c r="AH29" i="4"/>
  <c r="X29" i="4"/>
  <c r="S29" i="4"/>
  <c r="N29" i="4"/>
  <c r="I29" i="4"/>
  <c r="D29" i="4"/>
  <c r="AL28" i="4"/>
  <c r="AH28" i="4"/>
  <c r="X28" i="4"/>
  <c r="S28" i="4"/>
  <c r="N28" i="4"/>
  <c r="I28" i="4"/>
  <c r="D28" i="4"/>
  <c r="AK26" i="4"/>
  <c r="AG26" i="4"/>
  <c r="AB26" i="4"/>
  <c r="W26" i="4"/>
  <c r="R26" i="4"/>
  <c r="M26" i="4"/>
  <c r="H26" i="4"/>
  <c r="C26" i="4"/>
  <c r="AI17" i="3" l="1"/>
  <c r="E21" i="3"/>
  <c r="G21" i="3"/>
  <c r="I21" i="3"/>
  <c r="K21" i="3"/>
  <c r="M21" i="3"/>
  <c r="O21" i="3"/>
  <c r="Q21" i="3"/>
  <c r="S21" i="3"/>
  <c r="U21" i="3"/>
  <c r="W21" i="3"/>
  <c r="AF21" i="3"/>
  <c r="AF22" i="3"/>
  <c r="AF23" i="3"/>
  <c r="AF24" i="3"/>
  <c r="AF25" i="3"/>
  <c r="E26" i="3"/>
  <c r="G26" i="3"/>
  <c r="I26" i="3"/>
  <c r="K26" i="3"/>
  <c r="M26" i="3"/>
  <c r="O26" i="3"/>
  <c r="Q26" i="3"/>
  <c r="S26" i="3"/>
  <c r="U26" i="3"/>
  <c r="W26" i="3"/>
  <c r="AF26" i="3"/>
  <c r="K27" i="3"/>
  <c r="AF27" i="3"/>
  <c r="AF28" i="3"/>
  <c r="AF29" i="3"/>
  <c r="E30" i="3"/>
  <c r="L29" i="4" s="1"/>
  <c r="K30" i="3"/>
  <c r="I30" i="3" s="1"/>
  <c r="Q29" i="4" s="1"/>
  <c r="O30" i="3"/>
  <c r="M30" i="3" s="1"/>
  <c r="V29" i="4" s="1"/>
  <c r="S30" i="3"/>
  <c r="Q30" i="3" s="1"/>
  <c r="AA29" i="4" s="1"/>
  <c r="W30" i="3"/>
  <c r="U30" i="3" s="1"/>
  <c r="AF29" i="4" s="1"/>
  <c r="AF30" i="3"/>
  <c r="E31" i="3"/>
  <c r="G31" i="3"/>
  <c r="I31" i="3"/>
  <c r="K31" i="3"/>
  <c r="M31" i="3"/>
  <c r="O31" i="3"/>
  <c r="Q31" i="3"/>
  <c r="S31" i="3"/>
  <c r="U31" i="3"/>
  <c r="W31" i="3"/>
  <c r="AF31" i="3"/>
  <c r="AF32" i="3"/>
  <c r="AF33" i="3"/>
  <c r="AF34" i="3"/>
  <c r="AF35" i="3"/>
  <c r="E36" i="3"/>
  <c r="G36" i="3"/>
  <c r="I36" i="3"/>
  <c r="K36" i="3"/>
  <c r="M36" i="3"/>
  <c r="O36" i="3"/>
  <c r="Q36" i="3"/>
  <c r="S36" i="3"/>
  <c r="U36" i="3"/>
  <c r="W36" i="3"/>
  <c r="AF36" i="3"/>
  <c r="AF37" i="3"/>
  <c r="AF38" i="3"/>
  <c r="AF39" i="3"/>
  <c r="E40" i="3"/>
  <c r="L31" i="4" s="1"/>
  <c r="K40" i="3"/>
  <c r="I40" i="3" s="1"/>
  <c r="Q31" i="4" s="1"/>
  <c r="O40" i="3"/>
  <c r="M40" i="3" s="1"/>
  <c r="V31" i="4" s="1"/>
  <c r="S40" i="3"/>
  <c r="Q40" i="3" s="1"/>
  <c r="AA31" i="4" s="1"/>
  <c r="W40" i="3"/>
  <c r="U40" i="3" s="1"/>
  <c r="AF31" i="4" s="1"/>
  <c r="AF40" i="3"/>
  <c r="E41" i="3"/>
  <c r="G41" i="3"/>
  <c r="I41" i="3"/>
  <c r="K41" i="3"/>
  <c r="M41" i="3"/>
  <c r="O41" i="3"/>
  <c r="Q41" i="3"/>
  <c r="S41" i="3"/>
  <c r="U41" i="3"/>
  <c r="W41" i="3"/>
  <c r="AF41" i="3"/>
  <c r="AF42" i="3"/>
  <c r="AF43" i="3"/>
  <c r="AF44" i="3"/>
  <c r="AF45" i="3"/>
  <c r="E46" i="3"/>
  <c r="G46" i="3"/>
  <c r="I46" i="3"/>
  <c r="K46" i="3"/>
  <c r="M46" i="3"/>
  <c r="O46" i="3"/>
  <c r="Q46" i="3"/>
  <c r="S46" i="3"/>
  <c r="U46" i="3"/>
  <c r="W46" i="3"/>
  <c r="AF46" i="3"/>
  <c r="AF47" i="3"/>
  <c r="AF48" i="3"/>
  <c r="AF49" i="3"/>
  <c r="G50" i="3"/>
  <c r="E50" i="3" s="1"/>
  <c r="L33" i="4" s="1"/>
  <c r="K50" i="3"/>
  <c r="I50" i="3" s="1"/>
  <c r="Q33" i="4" s="1"/>
  <c r="O50" i="3"/>
  <c r="M50" i="3" s="1"/>
  <c r="V33" i="4" s="1"/>
  <c r="S50" i="3"/>
  <c r="Q50" i="3" s="1"/>
  <c r="AA33" i="4" s="1"/>
  <c r="W50" i="3"/>
  <c r="U50" i="3" s="1"/>
  <c r="AF33" i="4" s="1"/>
  <c r="AF50" i="3"/>
  <c r="E51" i="3"/>
  <c r="G51" i="3"/>
  <c r="I51" i="3"/>
  <c r="K51" i="3"/>
  <c r="M51" i="3"/>
  <c r="O51" i="3"/>
  <c r="Q51" i="3"/>
  <c r="S51" i="3"/>
  <c r="U51" i="3"/>
  <c r="W51" i="3"/>
  <c r="AF51" i="3"/>
  <c r="AF52" i="3"/>
  <c r="AF53" i="3"/>
  <c r="AF54" i="3"/>
  <c r="AF55" i="3"/>
  <c r="E56" i="3"/>
  <c r="G56" i="3"/>
  <c r="I56" i="3"/>
  <c r="K56" i="3"/>
  <c r="M56" i="3"/>
  <c r="O56" i="3"/>
  <c r="Q56" i="3"/>
  <c r="S56" i="3"/>
  <c r="U56" i="3"/>
  <c r="W56" i="3"/>
  <c r="AF56" i="3"/>
  <c r="AF57" i="3"/>
  <c r="AF58" i="3"/>
  <c r="AF59" i="3"/>
  <c r="G60" i="3"/>
  <c r="E60" i="3" s="1"/>
  <c r="L35" i="4" s="1"/>
  <c r="K60" i="3"/>
  <c r="I60" i="3" s="1"/>
  <c r="Q35" i="4" s="1"/>
  <c r="O60" i="3"/>
  <c r="M60" i="3" s="1"/>
  <c r="V35" i="4" s="1"/>
  <c r="S60" i="3"/>
  <c r="Q60" i="3" s="1"/>
  <c r="AA35" i="4" s="1"/>
  <c r="W60" i="3"/>
  <c r="U60" i="3" s="1"/>
  <c r="AF35" i="4" s="1"/>
  <c r="AF60" i="3"/>
  <c r="E63" i="3"/>
  <c r="G63" i="3"/>
  <c r="I63" i="3"/>
  <c r="K63" i="3"/>
  <c r="M63" i="3"/>
  <c r="O63" i="3"/>
  <c r="Q63" i="3"/>
  <c r="S63" i="3"/>
  <c r="U63" i="3"/>
  <c r="W63" i="3"/>
  <c r="AC63" i="3"/>
  <c r="AE63" i="3"/>
  <c r="AF63" i="3"/>
  <c r="AF64" i="3"/>
  <c r="AF65" i="3"/>
  <c r="AF66" i="3"/>
  <c r="AF67" i="3"/>
  <c r="E68" i="3"/>
  <c r="G68" i="3"/>
  <c r="I68" i="3"/>
  <c r="K68" i="3"/>
  <c r="M68" i="3"/>
  <c r="O68" i="3"/>
  <c r="Q68" i="3"/>
  <c r="S68" i="3"/>
  <c r="U68" i="3"/>
  <c r="W68" i="3"/>
  <c r="AF68" i="3"/>
  <c r="AF69" i="3"/>
  <c r="AF70" i="3"/>
  <c r="AF71" i="3"/>
  <c r="AF72" i="3"/>
  <c r="E73" i="3"/>
  <c r="G73" i="3"/>
  <c r="I73" i="3"/>
  <c r="K73" i="3"/>
  <c r="M73" i="3"/>
  <c r="O73" i="3"/>
  <c r="Q73" i="3"/>
  <c r="S73" i="3"/>
  <c r="U73" i="3"/>
  <c r="W73" i="3"/>
  <c r="AF73" i="3"/>
  <c r="AF74" i="3"/>
  <c r="AF75" i="3"/>
  <c r="AF76" i="3"/>
  <c r="G77" i="3"/>
  <c r="E77" i="3" s="1"/>
  <c r="L40" i="4" s="1"/>
  <c r="K77" i="3"/>
  <c r="I77" i="3" s="1"/>
  <c r="Q40" i="4" s="1"/>
  <c r="O77" i="3"/>
  <c r="M77" i="3" s="1"/>
  <c r="V40" i="4" s="1"/>
  <c r="S77" i="3"/>
  <c r="Q77" i="3" s="1"/>
  <c r="AA40" i="4" s="1"/>
  <c r="W77" i="3"/>
  <c r="U77" i="3" s="1"/>
  <c r="AF40" i="4" s="1"/>
  <c r="AF77" i="3"/>
  <c r="E78" i="3"/>
  <c r="G78" i="3"/>
  <c r="I78" i="3"/>
  <c r="K78" i="3"/>
  <c r="M78" i="3"/>
  <c r="O78" i="3"/>
  <c r="Q78" i="3"/>
  <c r="S78" i="3"/>
  <c r="U78" i="3"/>
  <c r="W78" i="3"/>
  <c r="AF78" i="3"/>
  <c r="AF79" i="3"/>
  <c r="AF80" i="3"/>
  <c r="AF81" i="3"/>
  <c r="AF82" i="3"/>
  <c r="E83" i="3"/>
  <c r="G83" i="3"/>
  <c r="I83" i="3"/>
  <c r="K83" i="3"/>
  <c r="M83" i="3"/>
  <c r="O83" i="3"/>
  <c r="Q83" i="3"/>
  <c r="S83" i="3"/>
  <c r="U83" i="3"/>
  <c r="W83" i="3"/>
  <c r="AF83" i="3"/>
  <c r="AF84" i="3"/>
  <c r="AF85" i="3"/>
  <c r="AF86" i="3"/>
  <c r="G87" i="3"/>
  <c r="E87" i="3" s="1"/>
  <c r="L42" i="4" s="1"/>
  <c r="K87" i="3"/>
  <c r="I87" i="3" s="1"/>
  <c r="Q42" i="4" s="1"/>
  <c r="O87" i="3"/>
  <c r="M87" i="3" s="1"/>
  <c r="V42" i="4" s="1"/>
  <c r="S87" i="3"/>
  <c r="Q87" i="3" s="1"/>
  <c r="AA42" i="4" s="1"/>
  <c r="W87" i="3"/>
  <c r="U87" i="3" s="1"/>
  <c r="AF42" i="4" s="1"/>
  <c r="AF87" i="3"/>
  <c r="E88" i="3"/>
  <c r="G88" i="3"/>
  <c r="I88" i="3"/>
  <c r="K88" i="3"/>
  <c r="M88" i="3"/>
  <c r="O88" i="3"/>
  <c r="Q88" i="3"/>
  <c r="S88" i="3"/>
  <c r="U88" i="3"/>
  <c r="W88" i="3"/>
  <c r="AF88" i="3"/>
  <c r="AF89" i="3"/>
  <c r="AF90" i="3"/>
  <c r="AF91" i="3"/>
  <c r="AF92" i="3"/>
  <c r="E93" i="3"/>
  <c r="G93" i="3"/>
  <c r="I93" i="3"/>
  <c r="K93" i="3"/>
  <c r="M93" i="3"/>
  <c r="O93" i="3"/>
  <c r="Q93" i="3"/>
  <c r="S93" i="3"/>
  <c r="U93" i="3"/>
  <c r="W93" i="3"/>
  <c r="AF93" i="3"/>
  <c r="AF94" i="3"/>
  <c r="AF95" i="3"/>
  <c r="AF96" i="3"/>
  <c r="G97" i="3"/>
  <c r="E97" i="3" s="1"/>
  <c r="L44" i="4" s="1"/>
  <c r="K97" i="3"/>
  <c r="I97" i="3" s="1"/>
  <c r="Q44" i="4" s="1"/>
  <c r="O97" i="3"/>
  <c r="M97" i="3" s="1"/>
  <c r="V44" i="4" s="1"/>
  <c r="S97" i="3"/>
  <c r="Q97" i="3" s="1"/>
  <c r="AA44" i="4" s="1"/>
  <c r="W97" i="3"/>
  <c r="U97" i="3" s="1"/>
  <c r="AF44" i="4" s="1"/>
  <c r="AF97" i="3"/>
  <c r="E98" i="3"/>
  <c r="G98" i="3"/>
  <c r="I98" i="3"/>
  <c r="K98" i="3"/>
  <c r="M98" i="3"/>
  <c r="O98" i="3"/>
  <c r="Q98" i="3"/>
  <c r="S98" i="3"/>
  <c r="U98" i="3"/>
  <c r="W98" i="3"/>
  <c r="AF98" i="3"/>
  <c r="AF99" i="3"/>
  <c r="AF100" i="3"/>
  <c r="AF101" i="3"/>
  <c r="AF102" i="3"/>
  <c r="E103" i="3"/>
  <c r="G103" i="3"/>
  <c r="I103" i="3"/>
  <c r="K103" i="3"/>
  <c r="M103" i="3"/>
  <c r="O103" i="3"/>
  <c r="Q103" i="3"/>
  <c r="S103" i="3"/>
  <c r="U103" i="3"/>
  <c r="W103" i="3"/>
  <c r="AF103" i="3"/>
  <c r="AF104" i="3"/>
  <c r="AF105" i="3"/>
  <c r="AF106" i="3"/>
  <c r="G107" i="3"/>
  <c r="E107" i="3" s="1"/>
  <c r="L46" i="4" s="1"/>
  <c r="K107" i="3"/>
  <c r="I107" i="3" s="1"/>
  <c r="Q46" i="4" s="1"/>
  <c r="O107" i="3"/>
  <c r="M107" i="3" s="1"/>
  <c r="V46" i="4" s="1"/>
  <c r="S107" i="3"/>
  <c r="Q107" i="3" s="1"/>
  <c r="AA46" i="4" s="1"/>
  <c r="W107" i="3"/>
  <c r="U107" i="3" s="1"/>
  <c r="AF46" i="4" s="1"/>
  <c r="AF107" i="3"/>
  <c r="E110" i="3"/>
  <c r="G110" i="3"/>
  <c r="I110" i="3"/>
  <c r="K110" i="3"/>
  <c r="M110" i="3"/>
  <c r="O110" i="3"/>
  <c r="Q110" i="3"/>
  <c r="S110" i="3"/>
  <c r="U110" i="3"/>
  <c r="W110" i="3"/>
  <c r="AF110" i="3"/>
  <c r="AF111" i="3"/>
  <c r="AF112" i="3"/>
  <c r="AF113" i="3"/>
  <c r="AF114" i="3"/>
  <c r="E115" i="3"/>
  <c r="G115" i="3"/>
  <c r="I115" i="3"/>
  <c r="K115" i="3"/>
  <c r="M115" i="3"/>
  <c r="O115" i="3"/>
  <c r="Q115" i="3"/>
  <c r="S115" i="3"/>
  <c r="U115" i="3"/>
  <c r="W115" i="3"/>
  <c r="AF115" i="3"/>
  <c r="AF116" i="3"/>
  <c r="AF117" i="3"/>
  <c r="AF118" i="3"/>
  <c r="AF119" i="3"/>
  <c r="E120" i="3"/>
  <c r="G120" i="3"/>
  <c r="I120" i="3"/>
  <c r="K120" i="3"/>
  <c r="M120" i="3"/>
  <c r="O120" i="3"/>
  <c r="Q120" i="3"/>
  <c r="S120" i="3"/>
  <c r="U120" i="3"/>
  <c r="W120" i="3"/>
  <c r="AF120" i="3"/>
  <c r="AF121" i="3"/>
  <c r="AF122" i="3"/>
  <c r="AF123" i="3"/>
  <c r="G124" i="3"/>
  <c r="E124" i="3" s="1"/>
  <c r="L51" i="4" s="1"/>
  <c r="K124" i="3"/>
  <c r="I124" i="3" s="1"/>
  <c r="Q51" i="4" s="1"/>
  <c r="O124" i="3"/>
  <c r="M124" i="3" s="1"/>
  <c r="V51" i="4" s="1"/>
  <c r="S124" i="3"/>
  <c r="Q124" i="3" s="1"/>
  <c r="AA51" i="4" s="1"/>
  <c r="W124" i="3"/>
  <c r="U124" i="3" s="1"/>
  <c r="AF51" i="4" s="1"/>
  <c r="AF124" i="3"/>
  <c r="E125" i="3"/>
  <c r="G125" i="3"/>
  <c r="I125" i="3"/>
  <c r="K125" i="3"/>
  <c r="M125" i="3"/>
  <c r="O125" i="3"/>
  <c r="Q125" i="3"/>
  <c r="S125" i="3"/>
  <c r="U125" i="3"/>
  <c r="W125" i="3"/>
  <c r="AF125" i="3"/>
  <c r="AF126" i="3"/>
  <c r="AF127" i="3"/>
  <c r="AF128" i="3"/>
  <c r="AF129" i="3"/>
  <c r="E130" i="3"/>
  <c r="G130" i="3"/>
  <c r="I130" i="3"/>
  <c r="K130" i="3"/>
  <c r="M130" i="3"/>
  <c r="O130" i="3"/>
  <c r="Q130" i="3"/>
  <c r="S130" i="3"/>
  <c r="U130" i="3"/>
  <c r="W130" i="3"/>
  <c r="AF130" i="3"/>
  <c r="AF131" i="3"/>
  <c r="AF132" i="3"/>
  <c r="AF133" i="3"/>
  <c r="G134" i="3"/>
  <c r="E134" i="3" s="1"/>
  <c r="L53" i="4" s="1"/>
  <c r="K134" i="3"/>
  <c r="I134" i="3" s="1"/>
  <c r="Q53" i="4" s="1"/>
  <c r="O134" i="3"/>
  <c r="M134" i="3" s="1"/>
  <c r="V53" i="4" s="1"/>
  <c r="S134" i="3"/>
  <c r="Q134" i="3" s="1"/>
  <c r="AA53" i="4" s="1"/>
  <c r="W134" i="3"/>
  <c r="U134" i="3" s="1"/>
  <c r="AF53" i="4" s="1"/>
  <c r="AF134" i="3"/>
  <c r="E135" i="3"/>
  <c r="G135" i="3"/>
  <c r="I135" i="3"/>
  <c r="K135" i="3"/>
  <c r="M135" i="3"/>
  <c r="O135" i="3"/>
  <c r="Q135" i="3"/>
  <c r="S135" i="3"/>
  <c r="U135" i="3"/>
  <c r="W135" i="3"/>
  <c r="AF135" i="3"/>
  <c r="AF136" i="3"/>
  <c r="AF137" i="3"/>
  <c r="AF138" i="3"/>
  <c r="AF139" i="3"/>
  <c r="E140" i="3"/>
  <c r="G140" i="3"/>
  <c r="I140" i="3"/>
  <c r="K140" i="3"/>
  <c r="M140" i="3"/>
  <c r="O140" i="3"/>
  <c r="Q140" i="3"/>
  <c r="S140" i="3"/>
  <c r="U140" i="3"/>
  <c r="W140" i="3"/>
  <c r="AF140" i="3"/>
  <c r="AF141" i="3"/>
  <c r="AF142" i="3"/>
  <c r="AF143" i="3"/>
  <c r="G144" i="3"/>
  <c r="E144" i="3" s="1"/>
  <c r="L55" i="4" s="1"/>
  <c r="K144" i="3"/>
  <c r="I144" i="3" s="1"/>
  <c r="Q55" i="4" s="1"/>
  <c r="O144" i="3"/>
  <c r="M144" i="3" s="1"/>
  <c r="V55" i="4" s="1"/>
  <c r="S144" i="3"/>
  <c r="Q144" i="3" s="1"/>
  <c r="AA55" i="4" s="1"/>
  <c r="W144" i="3"/>
  <c r="U144" i="3" s="1"/>
  <c r="AF55" i="4" s="1"/>
  <c r="AF144" i="3"/>
  <c r="E145" i="3"/>
  <c r="G145" i="3"/>
  <c r="I145" i="3"/>
  <c r="K145" i="3"/>
  <c r="M145" i="3"/>
  <c r="O145" i="3"/>
  <c r="Q145" i="3"/>
  <c r="S145" i="3"/>
  <c r="U145" i="3"/>
  <c r="W145" i="3"/>
  <c r="AF145" i="3"/>
  <c r="AF146" i="3"/>
  <c r="AF147" i="3"/>
  <c r="AF148" i="3"/>
  <c r="AF149" i="3"/>
  <c r="E150" i="3"/>
  <c r="G150" i="3"/>
  <c r="I150" i="3"/>
  <c r="K150" i="3"/>
  <c r="M150" i="3"/>
  <c r="O150" i="3"/>
  <c r="Q150" i="3"/>
  <c r="S150" i="3"/>
  <c r="U150" i="3"/>
  <c r="W150" i="3"/>
  <c r="AF150" i="3"/>
  <c r="AF151" i="3"/>
  <c r="AF152" i="3"/>
  <c r="AF153" i="3"/>
  <c r="G154" i="3"/>
  <c r="E154" i="3" s="1"/>
  <c r="L57" i="4" s="1"/>
  <c r="K154" i="3"/>
  <c r="I154" i="3" s="1"/>
  <c r="Q57" i="4" s="1"/>
  <c r="O154" i="3"/>
  <c r="M154" i="3" s="1"/>
  <c r="V57" i="4" s="1"/>
  <c r="S154" i="3"/>
  <c r="Q154" i="3" s="1"/>
  <c r="AA57" i="4" s="1"/>
  <c r="W154" i="3"/>
  <c r="U154" i="3" s="1"/>
  <c r="AF57" i="4" s="1"/>
  <c r="AF154" i="3"/>
  <c r="E157" i="3"/>
  <c r="G157" i="3"/>
  <c r="I157" i="3"/>
  <c r="K157" i="3"/>
  <c r="M157" i="3"/>
  <c r="O157" i="3"/>
  <c r="U157" i="3"/>
  <c r="W157" i="3"/>
  <c r="X157" i="3"/>
  <c r="X158" i="3"/>
  <c r="X159" i="3"/>
  <c r="X160" i="3"/>
  <c r="X161" i="3"/>
  <c r="E162" i="3"/>
  <c r="G162" i="3"/>
  <c r="I162" i="3"/>
  <c r="K162" i="3"/>
  <c r="M162" i="3"/>
  <c r="O162" i="3"/>
  <c r="U162" i="3"/>
  <c r="W162" i="3"/>
  <c r="X162" i="3"/>
  <c r="X163" i="3"/>
  <c r="X164" i="3"/>
  <c r="X165" i="3"/>
  <c r="X166" i="3"/>
  <c r="E167" i="3"/>
  <c r="G167" i="3"/>
  <c r="I167" i="3"/>
  <c r="K167" i="3"/>
  <c r="M167" i="3"/>
  <c r="O167" i="3"/>
  <c r="U167" i="3"/>
  <c r="W167" i="3"/>
  <c r="X167" i="3"/>
  <c r="X168" i="3"/>
  <c r="X169" i="3"/>
  <c r="X170" i="3"/>
  <c r="G171" i="3"/>
  <c r="E171" i="3" s="1"/>
  <c r="K171" i="3"/>
  <c r="I171" i="3" s="1"/>
  <c r="O171" i="3"/>
  <c r="M171" i="3" s="1"/>
  <c r="W171" i="3"/>
  <c r="U171" i="3" s="1"/>
  <c r="X171" i="3"/>
  <c r="E172" i="3"/>
  <c r="G172" i="3"/>
  <c r="I172" i="3"/>
  <c r="K172" i="3"/>
  <c r="M172" i="3"/>
  <c r="O172" i="3"/>
  <c r="U172" i="3"/>
  <c r="W172" i="3"/>
  <c r="X172" i="3"/>
  <c r="X173" i="3"/>
  <c r="X174" i="3"/>
  <c r="X175" i="3"/>
  <c r="X176" i="3"/>
  <c r="E177" i="3"/>
  <c r="G177" i="3"/>
  <c r="I177" i="3"/>
  <c r="K177" i="3"/>
  <c r="M177" i="3"/>
  <c r="O177" i="3"/>
  <c r="U177" i="3"/>
  <c r="W177" i="3"/>
  <c r="X177" i="3"/>
  <c r="X178" i="3"/>
  <c r="X179" i="3"/>
  <c r="X180" i="3"/>
  <c r="G181" i="3"/>
  <c r="E181" i="3" s="1"/>
  <c r="K181" i="3"/>
  <c r="I181" i="3" s="1"/>
  <c r="O181" i="3"/>
  <c r="M181" i="3" s="1"/>
  <c r="W181" i="3"/>
  <c r="U181" i="3" s="1"/>
  <c r="X181" i="3"/>
  <c r="E182" i="3"/>
  <c r="G182" i="3"/>
  <c r="I182" i="3"/>
  <c r="K182" i="3"/>
  <c r="M182" i="3"/>
  <c r="O182" i="3"/>
  <c r="U182" i="3"/>
  <c r="W182" i="3"/>
  <c r="X182" i="3"/>
  <c r="X183" i="3"/>
  <c r="X184" i="3"/>
  <c r="X185" i="3"/>
  <c r="X186" i="3"/>
  <c r="E187" i="3"/>
  <c r="G187" i="3"/>
  <c r="I187" i="3"/>
  <c r="K187" i="3"/>
  <c r="M187" i="3"/>
  <c r="O187" i="3"/>
  <c r="U187" i="3"/>
  <c r="W187" i="3"/>
  <c r="X187" i="3"/>
  <c r="X188" i="3"/>
  <c r="X189" i="3"/>
  <c r="X190" i="3"/>
  <c r="G191" i="3"/>
  <c r="E191" i="3" s="1"/>
  <c r="K191" i="3"/>
  <c r="I191" i="3" s="1"/>
  <c r="O191" i="3"/>
  <c r="M191" i="3" s="1"/>
  <c r="W191" i="3"/>
  <c r="U191" i="3" s="1"/>
  <c r="X191" i="3"/>
  <c r="E192" i="3"/>
  <c r="G192" i="3"/>
  <c r="I192" i="3"/>
  <c r="K192" i="3"/>
  <c r="M192" i="3"/>
  <c r="O192" i="3"/>
  <c r="U192" i="3"/>
  <c r="W192" i="3"/>
  <c r="X192" i="3"/>
  <c r="X193" i="3"/>
  <c r="X194" i="3"/>
  <c r="X195" i="3"/>
  <c r="X196" i="3"/>
  <c r="E197" i="3"/>
  <c r="G197" i="3"/>
  <c r="I197" i="3"/>
  <c r="K197" i="3"/>
  <c r="M197" i="3"/>
  <c r="O197" i="3"/>
  <c r="U197" i="3"/>
  <c r="W197" i="3"/>
  <c r="X197" i="3"/>
  <c r="X198" i="3"/>
  <c r="X199" i="3"/>
  <c r="X200" i="3"/>
  <c r="G201" i="3"/>
  <c r="E201" i="3" s="1"/>
  <c r="K201" i="3"/>
  <c r="I201" i="3" s="1"/>
  <c r="O201" i="3"/>
  <c r="M201" i="3" s="1"/>
  <c r="W201" i="3"/>
  <c r="U201" i="3" s="1"/>
  <c r="X201" i="3"/>
  <c r="D204" i="3"/>
  <c r="H204" i="3"/>
  <c r="L204" i="3"/>
  <c r="P204" i="3"/>
  <c r="T204" i="3"/>
  <c r="D205" i="3"/>
  <c r="H205" i="3"/>
  <c r="L205" i="3"/>
  <c r="P205" i="3"/>
  <c r="T205" i="3"/>
  <c r="D206" i="3"/>
  <c r="H206" i="3"/>
  <c r="L206" i="3"/>
  <c r="P206" i="3"/>
  <c r="T206" i="3"/>
  <c r="D207" i="3"/>
  <c r="H207" i="3"/>
  <c r="L207" i="3"/>
  <c r="P207" i="3"/>
  <c r="T207" i="3"/>
  <c r="D208" i="3"/>
  <c r="H208" i="3"/>
  <c r="L208" i="3"/>
  <c r="P208" i="3"/>
  <c r="T208" i="3"/>
  <c r="D209" i="3"/>
  <c r="H209" i="3"/>
  <c r="L209" i="3"/>
  <c r="P209" i="3"/>
  <c r="T209" i="3"/>
  <c r="D210" i="3"/>
  <c r="H210" i="3"/>
  <c r="L210" i="3"/>
  <c r="P210" i="3"/>
  <c r="T210" i="3"/>
  <c r="D211" i="3"/>
  <c r="H211" i="3"/>
  <c r="L211" i="3"/>
  <c r="P211" i="3"/>
  <c r="T211" i="3"/>
  <c r="D212" i="3"/>
  <c r="H212" i="3"/>
  <c r="L212" i="3"/>
  <c r="P212" i="3"/>
  <c r="T212" i="3"/>
  <c r="D213" i="3"/>
  <c r="H213" i="3"/>
  <c r="L213" i="3"/>
  <c r="P213" i="3"/>
  <c r="T213" i="3"/>
  <c r="D214" i="3"/>
  <c r="H214" i="3"/>
  <c r="L214" i="3"/>
  <c r="P214" i="3"/>
  <c r="T214" i="3"/>
  <c r="D215" i="3"/>
  <c r="H215" i="3"/>
  <c r="L215" i="3"/>
  <c r="P215" i="3"/>
  <c r="T215" i="3"/>
  <c r="D216" i="3"/>
  <c r="H216" i="3"/>
  <c r="L216" i="3"/>
  <c r="P216" i="3"/>
  <c r="T216" i="3"/>
  <c r="D217" i="3"/>
  <c r="H217" i="3"/>
  <c r="L217" i="3"/>
  <c r="P217" i="3"/>
  <c r="T217" i="3"/>
  <c r="D218" i="3"/>
  <c r="H218" i="3"/>
  <c r="L218" i="3"/>
  <c r="P218" i="3"/>
  <c r="T218" i="3"/>
  <c r="D219" i="3"/>
  <c r="H219" i="3"/>
  <c r="L219" i="3"/>
  <c r="P219" i="3"/>
  <c r="T219" i="3"/>
  <c r="D220" i="3"/>
  <c r="H220" i="3"/>
  <c r="L220" i="3"/>
  <c r="P220" i="3"/>
  <c r="T220" i="3"/>
  <c r="D221" i="3"/>
  <c r="H221" i="3"/>
  <c r="L221" i="3"/>
  <c r="P221" i="3"/>
  <c r="T221" i="3"/>
  <c r="D222" i="3"/>
  <c r="H222" i="3"/>
  <c r="L222" i="3"/>
  <c r="P222" i="3"/>
  <c r="T222" i="3"/>
  <c r="D223" i="3"/>
  <c r="H223" i="3"/>
  <c r="L223" i="3"/>
  <c r="P223" i="3"/>
  <c r="T223" i="3"/>
  <c r="D224" i="3"/>
  <c r="H224" i="3"/>
  <c r="L224" i="3"/>
  <c r="P224" i="3"/>
  <c r="T224" i="3"/>
  <c r="D225" i="3"/>
  <c r="H225" i="3"/>
  <c r="L225" i="3"/>
  <c r="P225" i="3"/>
  <c r="T225" i="3"/>
  <c r="D226" i="3"/>
  <c r="H226" i="3"/>
  <c r="L226" i="3"/>
  <c r="P226" i="3"/>
  <c r="T226" i="3"/>
  <c r="D227" i="3"/>
  <c r="H227" i="3"/>
  <c r="L227" i="3"/>
  <c r="P227" i="3"/>
  <c r="T227" i="3"/>
  <c r="D228" i="3"/>
  <c r="H228" i="3"/>
  <c r="L228" i="3"/>
  <c r="P228" i="3"/>
  <c r="T228" i="3"/>
  <c r="D229" i="3"/>
  <c r="H229" i="3"/>
  <c r="L229" i="3"/>
  <c r="P229" i="3"/>
  <c r="T229" i="3"/>
  <c r="D230" i="3"/>
  <c r="H230" i="3"/>
  <c r="L230" i="3"/>
  <c r="P230" i="3"/>
  <c r="T230" i="3"/>
  <c r="D231" i="3"/>
  <c r="H231" i="3"/>
  <c r="L231" i="3"/>
  <c r="P231" i="3"/>
  <c r="T231" i="3"/>
  <c r="D232" i="3"/>
  <c r="H232" i="3"/>
  <c r="L232" i="3"/>
  <c r="P232" i="3"/>
  <c r="T232" i="3"/>
  <c r="D233" i="3"/>
  <c r="H233" i="3"/>
  <c r="L233" i="3"/>
  <c r="P233" i="3"/>
  <c r="T233" i="3"/>
  <c r="D234" i="3"/>
  <c r="H234" i="3"/>
  <c r="L234" i="3"/>
  <c r="P234" i="3"/>
  <c r="T234" i="3"/>
  <c r="D235" i="3"/>
  <c r="H235" i="3"/>
  <c r="L235" i="3"/>
  <c r="P235" i="3"/>
  <c r="T235" i="3"/>
  <c r="D236" i="3"/>
  <c r="H236" i="3"/>
  <c r="L236" i="3"/>
  <c r="P236" i="3"/>
  <c r="T236" i="3"/>
  <c r="D237" i="3"/>
  <c r="H237" i="3"/>
  <c r="L237" i="3"/>
  <c r="P237" i="3"/>
  <c r="T237" i="3"/>
  <c r="D238" i="3"/>
  <c r="H238" i="3"/>
  <c r="L238" i="3"/>
  <c r="P238" i="3"/>
  <c r="T238" i="3"/>
  <c r="D239" i="3"/>
  <c r="H239" i="3"/>
  <c r="L239" i="3"/>
  <c r="P239" i="3"/>
  <c r="T239" i="3"/>
  <c r="D240" i="3"/>
  <c r="H240" i="3"/>
  <c r="L240" i="3"/>
  <c r="P240" i="3"/>
  <c r="T240" i="3"/>
  <c r="D241" i="3"/>
  <c r="H241" i="3"/>
  <c r="L241" i="3"/>
  <c r="P241" i="3"/>
  <c r="T241" i="3"/>
  <c r="D242" i="3"/>
  <c r="H242" i="3"/>
  <c r="L242" i="3"/>
  <c r="P242" i="3"/>
  <c r="T242" i="3"/>
  <c r="D243" i="3"/>
  <c r="H243" i="3"/>
  <c r="L243" i="3"/>
  <c r="P243" i="3"/>
  <c r="T243" i="3"/>
  <c r="D244" i="3"/>
  <c r="H244" i="3"/>
  <c r="L244" i="3"/>
  <c r="P244" i="3"/>
  <c r="T244" i="3"/>
  <c r="D245" i="3"/>
  <c r="H245" i="3"/>
  <c r="L245" i="3"/>
  <c r="P245" i="3"/>
  <c r="T245" i="3"/>
  <c r="D246" i="3"/>
  <c r="H246" i="3"/>
  <c r="L246" i="3"/>
  <c r="P246" i="3"/>
  <c r="T246" i="3"/>
  <c r="D247" i="3"/>
  <c r="H247" i="3"/>
  <c r="L247" i="3"/>
  <c r="P247" i="3"/>
  <c r="T247" i="3"/>
  <c r="D248" i="3"/>
  <c r="H248" i="3"/>
  <c r="L248" i="3"/>
  <c r="P248" i="3"/>
  <c r="T248" i="3"/>
  <c r="S32" i="3" l="1"/>
  <c r="O126" i="3"/>
  <c r="K178" i="3"/>
  <c r="K198" i="3"/>
  <c r="K42" i="3"/>
  <c r="G188" i="3"/>
  <c r="G52" i="3"/>
  <c r="K57" i="3"/>
  <c r="K168" i="3"/>
  <c r="O151" i="3"/>
  <c r="S57" i="3"/>
  <c r="U209" i="3"/>
  <c r="AB17" i="5" s="1"/>
  <c r="O22" i="3"/>
  <c r="W218" i="3"/>
  <c r="U218" i="3" s="1"/>
  <c r="AF18" i="5" s="1"/>
  <c r="X236" i="3"/>
  <c r="M234" i="3"/>
  <c r="R22" i="5" s="1"/>
  <c r="S89" i="3"/>
  <c r="G193" i="3"/>
  <c r="U239" i="3"/>
  <c r="AB23" i="5" s="1"/>
  <c r="S121" i="3"/>
  <c r="S111" i="3"/>
  <c r="G57" i="3"/>
  <c r="X220" i="3"/>
  <c r="W163" i="3"/>
  <c r="S104" i="3"/>
  <c r="O84" i="3"/>
  <c r="M224" i="3"/>
  <c r="R20" i="5" s="1"/>
  <c r="AG115" i="3"/>
  <c r="X240" i="3"/>
  <c r="G131" i="3"/>
  <c r="O64" i="3"/>
  <c r="X218" i="3"/>
  <c r="AG135" i="3"/>
  <c r="C54" i="4" s="1"/>
  <c r="X229" i="3"/>
  <c r="X227" i="3"/>
  <c r="X211" i="3"/>
  <c r="S42" i="3"/>
  <c r="W146" i="3"/>
  <c r="U229" i="3"/>
  <c r="AB21" i="5" s="1"/>
  <c r="U244" i="3"/>
  <c r="AB24" i="5" s="1"/>
  <c r="X242" i="3"/>
  <c r="U234" i="3"/>
  <c r="AB22" i="5" s="1"/>
  <c r="Q229" i="3"/>
  <c r="W21" i="5" s="1"/>
  <c r="S218" i="3"/>
  <c r="Q218" i="3" s="1"/>
  <c r="AA18" i="5" s="1"/>
  <c r="AA191" i="3"/>
  <c r="Y191" i="3" s="1"/>
  <c r="AI83" i="3"/>
  <c r="E42" i="4" s="1"/>
  <c r="U219" i="3"/>
  <c r="AB19" i="5" s="1"/>
  <c r="W228" i="3"/>
  <c r="U228" i="3" s="1"/>
  <c r="AF20" i="5" s="1"/>
  <c r="O209" i="3"/>
  <c r="T17" i="5" s="1"/>
  <c r="Y162" i="3"/>
  <c r="AG68" i="3"/>
  <c r="K238" i="3"/>
  <c r="I238" i="3" s="1"/>
  <c r="Q22" i="5" s="1"/>
  <c r="E234" i="3"/>
  <c r="H22" i="5" s="1"/>
  <c r="S234" i="3"/>
  <c r="Y22" i="5" s="1"/>
  <c r="Q219" i="3"/>
  <c r="W19" i="5" s="1"/>
  <c r="X212" i="3"/>
  <c r="AG125" i="3"/>
  <c r="C52" i="4" s="1"/>
  <c r="X245" i="3"/>
  <c r="E229" i="3"/>
  <c r="H21" i="5" s="1"/>
  <c r="X225" i="3"/>
  <c r="X210" i="3"/>
  <c r="AI77" i="3"/>
  <c r="AG77" i="3" s="1"/>
  <c r="G40" i="4" s="1"/>
  <c r="AG21" i="3"/>
  <c r="E239" i="3"/>
  <c r="H23" i="5" s="1"/>
  <c r="X226" i="3"/>
  <c r="X230" i="3"/>
  <c r="X224" i="3"/>
  <c r="X213" i="3"/>
  <c r="G22" i="3"/>
  <c r="R24" i="5"/>
  <c r="X246" i="3"/>
  <c r="W248" i="3"/>
  <c r="U248" i="3" s="1"/>
  <c r="AF24" i="5" s="1"/>
  <c r="X239" i="3"/>
  <c r="X216" i="3"/>
  <c r="M214" i="3"/>
  <c r="R18" i="5" s="1"/>
  <c r="O168" i="3"/>
  <c r="X204" i="3"/>
  <c r="K116" i="3"/>
  <c r="X237" i="3"/>
  <c r="K111" i="3"/>
  <c r="M43" i="4"/>
  <c r="K89" i="3"/>
  <c r="K79" i="3"/>
  <c r="M41" i="4"/>
  <c r="K32" i="3"/>
  <c r="O30" i="4"/>
  <c r="W244" i="3"/>
  <c r="AD24" i="5" s="1"/>
  <c r="Q239" i="3"/>
  <c r="W23" i="5" s="1"/>
  <c r="X231" i="3"/>
  <c r="W238" i="3"/>
  <c r="U238" i="3" s="1"/>
  <c r="AF22" i="5" s="1"/>
  <c r="G219" i="3"/>
  <c r="J19" i="5" s="1"/>
  <c r="E219" i="3"/>
  <c r="H19" i="5" s="1"/>
  <c r="G228" i="3"/>
  <c r="E228" i="3" s="1"/>
  <c r="L20" i="5" s="1"/>
  <c r="S204" i="3"/>
  <c r="Y16" i="5" s="1"/>
  <c r="I204" i="3"/>
  <c r="M16" i="5" s="1"/>
  <c r="G183" i="3"/>
  <c r="AA157" i="3"/>
  <c r="S151" i="3"/>
  <c r="AG145" i="3"/>
  <c r="O136" i="3"/>
  <c r="K131" i="3"/>
  <c r="W116" i="3"/>
  <c r="G116" i="3"/>
  <c r="J50" i="4"/>
  <c r="W64" i="3"/>
  <c r="O32" i="4"/>
  <c r="T31" i="4"/>
  <c r="O37" i="3"/>
  <c r="R40" i="4"/>
  <c r="M239" i="3"/>
  <c r="R23" i="5" s="1"/>
  <c r="G238" i="3"/>
  <c r="E238" i="3" s="1"/>
  <c r="L22" i="5" s="1"/>
  <c r="X235" i="3"/>
  <c r="G234" i="3"/>
  <c r="J22" i="5" s="1"/>
  <c r="S224" i="3"/>
  <c r="Y20" i="5" s="1"/>
  <c r="I219" i="3"/>
  <c r="M19" i="5" s="1"/>
  <c r="X207" i="3"/>
  <c r="K163" i="3"/>
  <c r="G146" i="3"/>
  <c r="W141" i="3"/>
  <c r="J55" i="4"/>
  <c r="G141" i="3"/>
  <c r="W42" i="4"/>
  <c r="M40" i="4"/>
  <c r="K74" i="3"/>
  <c r="S136" i="3"/>
  <c r="W151" i="3"/>
  <c r="W121" i="3"/>
  <c r="M46" i="4"/>
  <c r="K104" i="3"/>
  <c r="X234" i="3"/>
  <c r="X209" i="3"/>
  <c r="X205" i="3"/>
  <c r="W158" i="3"/>
  <c r="H56" i="4"/>
  <c r="R39" i="4"/>
  <c r="O34" i="4"/>
  <c r="W42" i="3"/>
  <c r="AD32" i="4"/>
  <c r="G42" i="3"/>
  <c r="J32" i="4"/>
  <c r="G244" i="3"/>
  <c r="J24" i="5" s="1"/>
  <c r="O238" i="3"/>
  <c r="M238" i="3" s="1"/>
  <c r="V22" i="5" s="1"/>
  <c r="K188" i="3"/>
  <c r="O131" i="3"/>
  <c r="W126" i="3"/>
  <c r="AD29" i="4"/>
  <c r="W27" i="3"/>
  <c r="G173" i="3"/>
  <c r="G121" i="3"/>
  <c r="H51" i="4"/>
  <c r="E248" i="3"/>
  <c r="L24" i="5" s="1"/>
  <c r="K248" i="3"/>
  <c r="I248" i="3" s="1"/>
  <c r="Q24" i="5" s="1"/>
  <c r="M229" i="3"/>
  <c r="R21" i="5" s="1"/>
  <c r="K218" i="3"/>
  <c r="I218" i="3" s="1"/>
  <c r="Q18" i="5" s="1"/>
  <c r="X232" i="3"/>
  <c r="G198" i="3"/>
  <c r="W193" i="3"/>
  <c r="S141" i="3"/>
  <c r="AI134" i="3"/>
  <c r="AG134" i="3" s="1"/>
  <c r="G53" i="4" s="1"/>
  <c r="R45" i="4"/>
  <c r="O99" i="3"/>
  <c r="R44" i="4"/>
  <c r="O94" i="3"/>
  <c r="R42" i="4"/>
  <c r="O69" i="3"/>
  <c r="W33" i="4"/>
  <c r="S47" i="3"/>
  <c r="AG36" i="3"/>
  <c r="G126" i="3"/>
  <c r="H52" i="4"/>
  <c r="C50" i="4"/>
  <c r="O57" i="3"/>
  <c r="T35" i="4"/>
  <c r="J29" i="4"/>
  <c r="G27" i="3"/>
  <c r="G151" i="3"/>
  <c r="H57" i="4"/>
  <c r="O248" i="3"/>
  <c r="M248" i="3" s="1"/>
  <c r="V24" i="5" s="1"/>
  <c r="G239" i="3"/>
  <c r="J23" i="5" s="1"/>
  <c r="I224" i="3"/>
  <c r="M20" i="5" s="1"/>
  <c r="X215" i="3"/>
  <c r="E214" i="3"/>
  <c r="H18" i="5" s="1"/>
  <c r="Q209" i="3"/>
  <c r="W17" i="5" s="1"/>
  <c r="O178" i="3"/>
  <c r="Y167" i="3"/>
  <c r="AA167" i="3"/>
  <c r="K126" i="3"/>
  <c r="C39" i="4"/>
  <c r="M39" i="4"/>
  <c r="Y35" i="4"/>
  <c r="AD34" i="4"/>
  <c r="W52" i="3"/>
  <c r="J34" i="4"/>
  <c r="W168" i="3"/>
  <c r="C28" i="4"/>
  <c r="E244" i="3"/>
  <c r="H24" i="5" s="1"/>
  <c r="X241" i="3"/>
  <c r="Q234" i="3"/>
  <c r="G229" i="3"/>
  <c r="J21" i="5" s="1"/>
  <c r="G224" i="3"/>
  <c r="J20" i="5" s="1"/>
  <c r="E224" i="3"/>
  <c r="H20" i="5" s="1"/>
  <c r="O218" i="3"/>
  <c r="M218" i="3" s="1"/>
  <c r="V18" i="5" s="1"/>
  <c r="W214" i="3"/>
  <c r="AD18" i="5" s="1"/>
  <c r="U214" i="3"/>
  <c r="AB18" i="5" s="1"/>
  <c r="O193" i="3"/>
  <c r="K121" i="3"/>
  <c r="O104" i="3"/>
  <c r="R46" i="4"/>
  <c r="M45" i="4"/>
  <c r="AI93" i="3"/>
  <c r="M44" i="4"/>
  <c r="R43" i="4"/>
  <c r="AG83" i="3"/>
  <c r="O79" i="3"/>
  <c r="R41" i="4"/>
  <c r="O47" i="3"/>
  <c r="R33" i="4"/>
  <c r="W224" i="3"/>
  <c r="AD20" i="5" s="1"/>
  <c r="G209" i="3"/>
  <c r="J17" i="5" s="1"/>
  <c r="O183" i="3"/>
  <c r="O173" i="3"/>
  <c r="O141" i="3"/>
  <c r="K136" i="3"/>
  <c r="AI130" i="3"/>
  <c r="W131" i="3"/>
  <c r="J53" i="4"/>
  <c r="S126" i="3"/>
  <c r="AI124" i="3"/>
  <c r="AG124" i="3" s="1"/>
  <c r="G51" i="4" s="1"/>
  <c r="S116" i="3"/>
  <c r="W111" i="3"/>
  <c r="G111" i="3"/>
  <c r="W104" i="3"/>
  <c r="AB46" i="4"/>
  <c r="G104" i="3"/>
  <c r="H46" i="4"/>
  <c r="AG98" i="3"/>
  <c r="AB45" i="4"/>
  <c r="H45" i="4"/>
  <c r="AG93" i="3"/>
  <c r="AB44" i="4"/>
  <c r="H44" i="4"/>
  <c r="W89" i="3"/>
  <c r="AB43" i="4"/>
  <c r="G89" i="3"/>
  <c r="H43" i="4"/>
  <c r="M42" i="4"/>
  <c r="W79" i="3"/>
  <c r="AB41" i="4"/>
  <c r="G79" i="3"/>
  <c r="H41" i="4"/>
  <c r="W74" i="3"/>
  <c r="AB40" i="4"/>
  <c r="G74" i="3"/>
  <c r="H40" i="4"/>
  <c r="AB39" i="4"/>
  <c r="H39" i="4"/>
  <c r="O35" i="4"/>
  <c r="S52" i="3"/>
  <c r="Y34" i="4"/>
  <c r="M33" i="4"/>
  <c r="Y32" i="4"/>
  <c r="K37" i="3"/>
  <c r="O31" i="4"/>
  <c r="AD30" i="4"/>
  <c r="J30" i="4"/>
  <c r="Y29" i="4"/>
  <c r="AB28" i="4"/>
  <c r="H28" i="4"/>
  <c r="W239" i="3"/>
  <c r="AD23" i="5" s="1"/>
  <c r="Q224" i="3"/>
  <c r="W20" i="5" s="1"/>
  <c r="K214" i="3"/>
  <c r="G214" i="3"/>
  <c r="J18" i="5" s="1"/>
  <c r="M209" i="3"/>
  <c r="R17" i="5" s="1"/>
  <c r="K193" i="3"/>
  <c r="O163" i="3"/>
  <c r="K151" i="3"/>
  <c r="K146" i="3"/>
  <c r="H53" i="4"/>
  <c r="O121" i="3"/>
  <c r="Y46" i="4"/>
  <c r="S99" i="3"/>
  <c r="Y45" i="4"/>
  <c r="S94" i="3"/>
  <c r="Y44" i="4"/>
  <c r="Y43" i="4"/>
  <c r="W84" i="3"/>
  <c r="AD42" i="4"/>
  <c r="G84" i="3"/>
  <c r="J42" i="4"/>
  <c r="Y41" i="4"/>
  <c r="Y40" i="4"/>
  <c r="S69" i="3"/>
  <c r="Y39" i="4"/>
  <c r="AE64" i="3"/>
  <c r="K64" i="3"/>
  <c r="M35" i="4"/>
  <c r="W34" i="4"/>
  <c r="AD33" i="4"/>
  <c r="J33" i="4"/>
  <c r="W32" i="4"/>
  <c r="AI36" i="3"/>
  <c r="M31" i="4"/>
  <c r="W32" i="3"/>
  <c r="AB30" i="4"/>
  <c r="G32" i="3"/>
  <c r="H30" i="4"/>
  <c r="W29" i="4"/>
  <c r="S22" i="3"/>
  <c r="Y28" i="4"/>
  <c r="W188" i="3"/>
  <c r="G178" i="3"/>
  <c r="K158" i="3"/>
  <c r="K141" i="3"/>
  <c r="J54" i="4"/>
  <c r="AI110" i="3"/>
  <c r="AI103" i="3"/>
  <c r="W46" i="4"/>
  <c r="W45" i="4"/>
  <c r="W44" i="4"/>
  <c r="W43" i="4"/>
  <c r="AB42" i="4"/>
  <c r="H42" i="4"/>
  <c r="S79" i="3"/>
  <c r="W41" i="4"/>
  <c r="S74" i="3"/>
  <c r="W40" i="4"/>
  <c r="AI68" i="3"/>
  <c r="AI69" i="3" s="1"/>
  <c r="W39" i="4"/>
  <c r="W57" i="3"/>
  <c r="AD35" i="4"/>
  <c r="J35" i="4"/>
  <c r="O52" i="3"/>
  <c r="T34" i="4"/>
  <c r="W47" i="3"/>
  <c r="AB33" i="4"/>
  <c r="G47" i="3"/>
  <c r="H33" i="4"/>
  <c r="O42" i="3"/>
  <c r="T32" i="4"/>
  <c r="AD31" i="4"/>
  <c r="J31" i="4"/>
  <c r="Y30" i="4"/>
  <c r="O27" i="3"/>
  <c r="T29" i="4"/>
  <c r="W22" i="3"/>
  <c r="W28" i="4"/>
  <c r="I234" i="3"/>
  <c r="M22" i="5" s="1"/>
  <c r="I229" i="3"/>
  <c r="M21" i="5" s="1"/>
  <c r="O228" i="3"/>
  <c r="M228" i="3" s="1"/>
  <c r="V20" i="5" s="1"/>
  <c r="X208" i="3"/>
  <c r="W198" i="3"/>
  <c r="K183" i="3"/>
  <c r="W178" i="3"/>
  <c r="K173" i="3"/>
  <c r="G158" i="3"/>
  <c r="J57" i="4"/>
  <c r="J56" i="4"/>
  <c r="W136" i="3"/>
  <c r="G136" i="3"/>
  <c r="H54" i="4"/>
  <c r="AG130" i="3"/>
  <c r="O116" i="3"/>
  <c r="T46" i="4"/>
  <c r="AI98" i="3"/>
  <c r="T45" i="4"/>
  <c r="T44" i="4"/>
  <c r="T43" i="4"/>
  <c r="S84" i="3"/>
  <c r="Y42" i="4"/>
  <c r="T41" i="4"/>
  <c r="T40" i="4"/>
  <c r="T39" i="4"/>
  <c r="AB35" i="4"/>
  <c r="H35" i="4"/>
  <c r="R34" i="4"/>
  <c r="Y33" i="4"/>
  <c r="R32" i="4"/>
  <c r="W37" i="3"/>
  <c r="AB31" i="4"/>
  <c r="G37" i="3"/>
  <c r="H31" i="4"/>
  <c r="W30" i="4"/>
  <c r="R29" i="4"/>
  <c r="T28" i="4"/>
  <c r="S37" i="3"/>
  <c r="Y31" i="4"/>
  <c r="AI31" i="3"/>
  <c r="T30" i="4"/>
  <c r="O29" i="4"/>
  <c r="R28" i="4"/>
  <c r="X221" i="3"/>
  <c r="W219" i="3"/>
  <c r="AD19" i="5" s="1"/>
  <c r="Q214" i="3"/>
  <c r="W18" i="5" s="1"/>
  <c r="M204" i="3"/>
  <c r="R16" i="5" s="1"/>
  <c r="O198" i="3"/>
  <c r="O188" i="3"/>
  <c r="W183" i="3"/>
  <c r="W173" i="3"/>
  <c r="G163" i="3"/>
  <c r="S146" i="3"/>
  <c r="H55" i="4"/>
  <c r="S131" i="3"/>
  <c r="J52" i="4"/>
  <c r="J51" i="4"/>
  <c r="AI115" i="3"/>
  <c r="O46" i="4"/>
  <c r="K99" i="3"/>
  <c r="O45" i="4"/>
  <c r="K94" i="3"/>
  <c r="O44" i="4"/>
  <c r="O43" i="4"/>
  <c r="T42" i="4"/>
  <c r="O41" i="4"/>
  <c r="O40" i="4"/>
  <c r="K69" i="3"/>
  <c r="O39" i="4"/>
  <c r="S64" i="3"/>
  <c r="W35" i="4"/>
  <c r="K52" i="3"/>
  <c r="M34" i="4"/>
  <c r="T33" i="4"/>
  <c r="M32" i="4"/>
  <c r="W31" i="4"/>
  <c r="O32" i="3"/>
  <c r="R30" i="4"/>
  <c r="M29" i="4"/>
  <c r="K22" i="3"/>
  <c r="O28" i="4"/>
  <c r="AI21" i="3"/>
  <c r="M28" i="4"/>
  <c r="W234" i="3"/>
  <c r="AD22" i="5" s="1"/>
  <c r="S229" i="3"/>
  <c r="Y21" i="5" s="1"/>
  <c r="W229" i="3"/>
  <c r="AD21" i="5" s="1"/>
  <c r="U224" i="3"/>
  <c r="AB20" i="5" s="1"/>
  <c r="X222" i="3"/>
  <c r="M219" i="3"/>
  <c r="R19" i="5" s="1"/>
  <c r="X217" i="3"/>
  <c r="U204" i="3"/>
  <c r="AB16" i="5" s="1"/>
  <c r="O158" i="3"/>
  <c r="O146" i="3"/>
  <c r="AG140" i="3"/>
  <c r="H50" i="4"/>
  <c r="AD46" i="4"/>
  <c r="J46" i="4"/>
  <c r="W99" i="3"/>
  <c r="AD45" i="4"/>
  <c r="G99" i="3"/>
  <c r="J45" i="4"/>
  <c r="W94" i="3"/>
  <c r="AD44" i="4"/>
  <c r="G94" i="3"/>
  <c r="J44" i="4"/>
  <c r="AD43" i="4"/>
  <c r="J43" i="4"/>
  <c r="K84" i="3"/>
  <c r="O42" i="4"/>
  <c r="AD41" i="4"/>
  <c r="J41" i="4"/>
  <c r="AD40" i="4"/>
  <c r="J40" i="4"/>
  <c r="W69" i="3"/>
  <c r="AD39" i="4"/>
  <c r="G69" i="3"/>
  <c r="J39" i="4"/>
  <c r="G64" i="3"/>
  <c r="R35" i="4"/>
  <c r="AB34" i="4"/>
  <c r="H34" i="4"/>
  <c r="K47" i="3"/>
  <c r="O33" i="4"/>
  <c r="AB32" i="4"/>
  <c r="H32" i="4"/>
  <c r="R31" i="4"/>
  <c r="M30" i="4"/>
  <c r="AB29" i="4"/>
  <c r="H29" i="4"/>
  <c r="AD28" i="4"/>
  <c r="J28" i="4"/>
  <c r="X248" i="3"/>
  <c r="S244" i="3"/>
  <c r="Y24" i="5" s="1"/>
  <c r="I244" i="3"/>
  <c r="M24" i="5" s="1"/>
  <c r="K244" i="3"/>
  <c r="O24" i="5" s="1"/>
  <c r="X244" i="3"/>
  <c r="Q244" i="3"/>
  <c r="W24" i="5" s="1"/>
  <c r="X243" i="3"/>
  <c r="S248" i="3"/>
  <c r="Q248" i="3" s="1"/>
  <c r="AA24" i="5" s="1"/>
  <c r="S239" i="3"/>
  <c r="Y23" i="5" s="1"/>
  <c r="I239" i="3"/>
  <c r="M23" i="5" s="1"/>
  <c r="K239" i="3"/>
  <c r="O23" i="5" s="1"/>
  <c r="X238" i="3"/>
  <c r="S238" i="3"/>
  <c r="Q238" i="3" s="1"/>
  <c r="AA22" i="5" s="1"/>
  <c r="K234" i="3"/>
  <c r="O22" i="5" s="1"/>
  <c r="X233" i="3"/>
  <c r="K229" i="3"/>
  <c r="O21" i="5" s="1"/>
  <c r="X228" i="3"/>
  <c r="S228" i="3"/>
  <c r="Q228" i="3" s="1"/>
  <c r="AA20" i="5" s="1"/>
  <c r="K224" i="3"/>
  <c r="O20" i="5" s="1"/>
  <c r="X223" i="3"/>
  <c r="K219" i="3"/>
  <c r="O19" i="5" s="1"/>
  <c r="K209" i="3"/>
  <c r="O17" i="5" s="1"/>
  <c r="E204" i="3"/>
  <c r="H16" i="5" s="1"/>
  <c r="T24" i="5"/>
  <c r="O239" i="3"/>
  <c r="T23" i="5" s="1"/>
  <c r="O234" i="3"/>
  <c r="T22" i="5" s="1"/>
  <c r="O229" i="3"/>
  <c r="T21" i="5" s="1"/>
  <c r="O224" i="3"/>
  <c r="T20" i="5" s="1"/>
  <c r="O219" i="3"/>
  <c r="T19" i="5" s="1"/>
  <c r="G218" i="3"/>
  <c r="E218" i="3" s="1"/>
  <c r="L18" i="5" s="1"/>
  <c r="O214" i="3"/>
  <c r="T18" i="5" s="1"/>
  <c r="I214" i="3"/>
  <c r="M18" i="5" s="1"/>
  <c r="I209" i="3"/>
  <c r="M17" i="5" s="1"/>
  <c r="X206" i="3"/>
  <c r="Q204" i="3"/>
  <c r="W16" i="5" s="1"/>
  <c r="K204" i="3"/>
  <c r="O16" i="5" s="1"/>
  <c r="G204" i="3"/>
  <c r="J16" i="5" s="1"/>
  <c r="AA201" i="3"/>
  <c r="Y201" i="3" s="1"/>
  <c r="Y192" i="3"/>
  <c r="AG150" i="3"/>
  <c r="X219" i="3"/>
  <c r="S219" i="3"/>
  <c r="Y19" i="5" s="1"/>
  <c r="X214" i="3"/>
  <c r="S214" i="3"/>
  <c r="Y18" i="5" s="1"/>
  <c r="W209" i="3"/>
  <c r="AD17" i="5" s="1"/>
  <c r="O204" i="3"/>
  <c r="T16" i="5" s="1"/>
  <c r="Y197" i="3"/>
  <c r="AA192" i="3"/>
  <c r="Y187" i="3"/>
  <c r="AA187" i="3"/>
  <c r="Y157" i="3"/>
  <c r="K228" i="3"/>
  <c r="I228" i="3" s="1"/>
  <c r="Q20" i="5" s="1"/>
  <c r="S209" i="3"/>
  <c r="Y17" i="5" s="1"/>
  <c r="E209" i="3"/>
  <c r="H17" i="5" s="1"/>
  <c r="W204" i="3"/>
  <c r="AD16" i="5" s="1"/>
  <c r="AA197" i="3"/>
  <c r="Y182" i="3"/>
  <c r="AA182" i="3"/>
  <c r="Y177" i="3"/>
  <c r="AA177" i="3"/>
  <c r="AA181" i="3"/>
  <c r="Y181" i="3" s="1"/>
  <c r="Y172" i="3"/>
  <c r="AA172" i="3"/>
  <c r="AA162" i="3"/>
  <c r="G168" i="3"/>
  <c r="AI150" i="3"/>
  <c r="AI140" i="3"/>
  <c r="AI135" i="3"/>
  <c r="AI120" i="3"/>
  <c r="AA171" i="3"/>
  <c r="Y171" i="3" s="1"/>
  <c r="AI145" i="3"/>
  <c r="AI154" i="3"/>
  <c r="AG154" i="3" s="1"/>
  <c r="G57" i="4" s="1"/>
  <c r="AI125" i="3"/>
  <c r="AI88" i="3"/>
  <c r="AG73" i="3"/>
  <c r="AI73" i="3"/>
  <c r="AI144" i="3"/>
  <c r="AG144" i="3" s="1"/>
  <c r="G55" i="4" s="1"/>
  <c r="AG110" i="3"/>
  <c r="AI107" i="3"/>
  <c r="AG107" i="3" s="1"/>
  <c r="G46" i="4" s="1"/>
  <c r="AG103" i="3"/>
  <c r="AG88" i="3"/>
  <c r="AI97" i="3"/>
  <c r="AG97" i="3" s="1"/>
  <c r="G44" i="4" s="1"/>
  <c r="AG120" i="3"/>
  <c r="O111" i="3"/>
  <c r="O89" i="3"/>
  <c r="AI87" i="3"/>
  <c r="AG87" i="3" s="1"/>
  <c r="G42" i="4" s="1"/>
  <c r="AG78" i="3"/>
  <c r="AI78" i="3"/>
  <c r="AG46" i="3"/>
  <c r="AI46" i="3"/>
  <c r="AI50" i="3"/>
  <c r="AG50" i="3" s="1"/>
  <c r="G33" i="4" s="1"/>
  <c r="O74" i="3"/>
  <c r="AI56" i="3"/>
  <c r="AG51" i="3"/>
  <c r="AI51" i="3"/>
  <c r="AI60" i="3"/>
  <c r="AG60" i="3" s="1"/>
  <c r="G35" i="4" s="1"/>
  <c r="AI41" i="3"/>
  <c r="S27" i="3"/>
  <c r="AI40" i="3"/>
  <c r="AG40" i="3" s="1"/>
  <c r="G31" i="4" s="1"/>
  <c r="AG31" i="3"/>
  <c r="AG26" i="3"/>
  <c r="AI26" i="3"/>
  <c r="AI30" i="3"/>
  <c r="AG30" i="3" s="1"/>
  <c r="G29" i="4" s="1"/>
  <c r="AI63" i="3"/>
  <c r="AG63" i="3"/>
  <c r="AG56" i="3"/>
  <c r="AG41" i="3"/>
  <c r="AI32" i="3" l="1"/>
  <c r="AA224" i="3"/>
  <c r="E20" i="5" s="1"/>
  <c r="S225" i="3"/>
  <c r="AA209" i="3"/>
  <c r="E17" i="5" s="1"/>
  <c r="Y209" i="3"/>
  <c r="C17" i="5" s="1"/>
  <c r="AI84" i="3"/>
  <c r="AI99" i="3"/>
  <c r="K215" i="3"/>
  <c r="O18" i="5"/>
  <c r="S235" i="3"/>
  <c r="W22" i="5"/>
  <c r="AA248" i="3"/>
  <c r="Y248" i="3" s="1"/>
  <c r="G24" i="5" s="1"/>
  <c r="AI94" i="3"/>
  <c r="Y204" i="3"/>
  <c r="C16" i="5" s="1"/>
  <c r="AI136" i="3"/>
  <c r="E54" i="4"/>
  <c r="C31" i="4"/>
  <c r="C35" i="4"/>
  <c r="E29" i="4"/>
  <c r="AI104" i="3"/>
  <c r="C46" i="4"/>
  <c r="C40" i="4"/>
  <c r="AI141" i="3"/>
  <c r="E55" i="4"/>
  <c r="AA173" i="3"/>
  <c r="O215" i="3"/>
  <c r="S240" i="3"/>
  <c r="W235" i="3"/>
  <c r="E39" i="4"/>
  <c r="AA168" i="3"/>
  <c r="C56" i="4"/>
  <c r="W245" i="3"/>
  <c r="C32" i="4"/>
  <c r="AI121" i="3"/>
  <c r="E51" i="4"/>
  <c r="S215" i="3"/>
  <c r="S230" i="3"/>
  <c r="C29" i="4"/>
  <c r="E32" i="4"/>
  <c r="AI47" i="3"/>
  <c r="E33" i="4"/>
  <c r="W205" i="3"/>
  <c r="O205" i="3"/>
  <c r="C57" i="4"/>
  <c r="O225" i="3"/>
  <c r="E45" i="4"/>
  <c r="W215" i="3"/>
  <c r="C30" i="4"/>
  <c r="C33" i="4"/>
  <c r="C43" i="4"/>
  <c r="E43" i="4"/>
  <c r="AA183" i="3"/>
  <c r="G210" i="3"/>
  <c r="W210" i="3"/>
  <c r="G205" i="3"/>
  <c r="O230" i="3"/>
  <c r="O245" i="3"/>
  <c r="K220" i="3"/>
  <c r="C45" i="4"/>
  <c r="G240" i="3"/>
  <c r="K230" i="3"/>
  <c r="AI52" i="3"/>
  <c r="E34" i="4"/>
  <c r="AI111" i="3"/>
  <c r="S210" i="3"/>
  <c r="AA158" i="3"/>
  <c r="K205" i="3"/>
  <c r="K235" i="3"/>
  <c r="E46" i="4"/>
  <c r="E44" i="4"/>
  <c r="G220" i="3"/>
  <c r="G235" i="3"/>
  <c r="C51" i="4"/>
  <c r="AI146" i="3"/>
  <c r="E56" i="4"/>
  <c r="AI151" i="3"/>
  <c r="E57" i="4"/>
  <c r="S205" i="3"/>
  <c r="AA234" i="3"/>
  <c r="E22" i="5" s="1"/>
  <c r="AI116" i="3"/>
  <c r="E50" i="4"/>
  <c r="E31" i="4"/>
  <c r="AI37" i="3"/>
  <c r="O210" i="3"/>
  <c r="W240" i="3"/>
  <c r="W225" i="3"/>
  <c r="G225" i="3"/>
  <c r="AA163" i="3"/>
  <c r="AA193" i="3"/>
  <c r="O240" i="3"/>
  <c r="K245" i="3"/>
  <c r="S220" i="3"/>
  <c r="O220" i="3"/>
  <c r="O235" i="3"/>
  <c r="AA204" i="3"/>
  <c r="E16" i="5" s="1"/>
  <c r="E28" i="4"/>
  <c r="AI22" i="3"/>
  <c r="C53" i="4"/>
  <c r="G215" i="3"/>
  <c r="C42" i="4"/>
  <c r="G245" i="3"/>
  <c r="W220" i="3"/>
  <c r="C44" i="4"/>
  <c r="C34" i="4"/>
  <c r="AI126" i="3"/>
  <c r="E52" i="4"/>
  <c r="AI57" i="3"/>
  <c r="E35" i="4"/>
  <c r="AI79" i="3"/>
  <c r="E41" i="4"/>
  <c r="C41" i="4"/>
  <c r="AI74" i="3"/>
  <c r="E40" i="4"/>
  <c r="AA198" i="3"/>
  <c r="K225" i="3"/>
  <c r="AA239" i="3"/>
  <c r="E23" i="5" s="1"/>
  <c r="C55" i="4"/>
  <c r="W230" i="3"/>
  <c r="E30" i="4"/>
  <c r="AI131" i="3"/>
  <c r="E53" i="4"/>
  <c r="G230" i="3"/>
  <c r="AA228" i="3"/>
  <c r="Y228" i="3" s="1"/>
  <c r="G20" i="5" s="1"/>
  <c r="Y219" i="3"/>
  <c r="C19" i="5" s="1"/>
  <c r="AA219" i="3"/>
  <c r="E19" i="5" s="1"/>
  <c r="Y244" i="3"/>
  <c r="C24" i="5" s="1"/>
  <c r="AA244" i="3"/>
  <c r="E24" i="5" s="1"/>
  <c r="AI64" i="3"/>
  <c r="AI27" i="3"/>
  <c r="AA238" i="3"/>
  <c r="Y238" i="3" s="1"/>
  <c r="G22" i="5" s="1"/>
  <c r="Y234" i="3"/>
  <c r="C22" i="5" s="1"/>
  <c r="Y239" i="3"/>
  <c r="C23" i="5" s="1"/>
  <c r="AA218" i="3"/>
  <c r="Y218" i="3" s="1"/>
  <c r="G18" i="5" s="1"/>
  <c r="Y214" i="3"/>
  <c r="C18" i="5" s="1"/>
  <c r="AA214" i="3"/>
  <c r="E18" i="5" s="1"/>
  <c r="AA229" i="3"/>
  <c r="E21" i="5" s="1"/>
  <c r="K240" i="3"/>
  <c r="Y229" i="3"/>
  <c r="C21" i="5" s="1"/>
  <c r="AI42" i="3"/>
  <c r="AI89" i="3"/>
  <c r="AA178" i="3"/>
  <c r="AA188" i="3"/>
  <c r="K210" i="3"/>
  <c r="S245" i="3"/>
  <c r="Y224" i="3"/>
  <c r="C20" i="5" s="1"/>
  <c r="AA210" i="3" l="1"/>
  <c r="AA235" i="3"/>
  <c r="AA205" i="3"/>
  <c r="AA240" i="3"/>
  <c r="AA230" i="3"/>
  <c r="AA245" i="3"/>
  <c r="AA215" i="3"/>
  <c r="AA225" i="3"/>
  <c r="AA220" i="3"/>
</calcChain>
</file>

<file path=xl/sharedStrings.xml><?xml version="1.0" encoding="utf-8"?>
<sst xmlns="http://schemas.openxmlformats.org/spreadsheetml/2006/main" count="1768" uniqueCount="164">
  <si>
    <t>t0 A</t>
  </si>
  <si>
    <t>24h cR A</t>
  </si>
  <si>
    <t>t0 B</t>
  </si>
  <si>
    <t>t0 C</t>
  </si>
  <si>
    <t>t0 D</t>
  </si>
  <si>
    <t>cWL</t>
  </si>
  <si>
    <t>cRL</t>
  </si>
  <si>
    <t>48h cRL B</t>
  </si>
  <si>
    <t>72h cRL B</t>
  </si>
  <si>
    <t>6h cRL C</t>
  </si>
  <si>
    <t>48h cRL C</t>
  </si>
  <si>
    <t>72h cRL C</t>
  </si>
  <si>
    <t>6h cRL D</t>
  </si>
  <si>
    <t>48h cRL D</t>
  </si>
  <si>
    <t>72h cRL D</t>
  </si>
  <si>
    <t>t0 E</t>
  </si>
  <si>
    <t>6h cRL E</t>
  </si>
  <si>
    <t>48h cRL E</t>
  </si>
  <si>
    <t>72h cRL E</t>
  </si>
  <si>
    <t>6h cRL A</t>
  </si>
  <si>
    <t>48h cRL A</t>
  </si>
  <si>
    <t>6h cWL A</t>
  </si>
  <si>
    <t>24h cWL A</t>
  </si>
  <si>
    <t>48h cWL A</t>
  </si>
  <si>
    <t>72h cWL A</t>
  </si>
  <si>
    <t>72h cRL A</t>
  </si>
  <si>
    <t>6h cWL B</t>
  </si>
  <si>
    <t>6h cRL B</t>
  </si>
  <si>
    <t>48h cWL B</t>
  </si>
  <si>
    <t>72h cWL B</t>
  </si>
  <si>
    <t>6h cWL C</t>
  </si>
  <si>
    <t>48h cWL C</t>
  </si>
  <si>
    <t>72h cWL C</t>
  </si>
  <si>
    <t>48h cWL D</t>
  </si>
  <si>
    <t>72h cWL D</t>
  </si>
  <si>
    <t>6h cWL E</t>
  </si>
  <si>
    <t>48h cWL E</t>
  </si>
  <si>
    <t>72h cWL E</t>
  </si>
  <si>
    <t>/</t>
  </si>
  <si>
    <t>RSD</t>
  </si>
  <si>
    <t>±</t>
  </si>
  <si>
    <t>12e</t>
  </si>
  <si>
    <t>12d</t>
  </si>
  <si>
    <t>12c</t>
  </si>
  <si>
    <t>12b</t>
  </si>
  <si>
    <t>12a</t>
  </si>
  <si>
    <t>11e</t>
  </si>
  <si>
    <t>11d</t>
  </si>
  <si>
    <t>11c</t>
  </si>
  <si>
    <t>11b</t>
  </si>
  <si>
    <t>11a</t>
  </si>
  <si>
    <t>9e</t>
  </si>
  <si>
    <t>9d</t>
  </si>
  <si>
    <t>9c</t>
  </si>
  <si>
    <t>9b</t>
  </si>
  <si>
    <t>9a</t>
  </si>
  <si>
    <t>8e</t>
  </si>
  <si>
    <t>8d</t>
  </si>
  <si>
    <t>8c</t>
  </si>
  <si>
    <t>8b</t>
  </si>
  <si>
    <t>8a</t>
  </si>
  <si>
    <t>6e</t>
  </si>
  <si>
    <t>24h cR  E</t>
  </si>
  <si>
    <t>6d</t>
  </si>
  <si>
    <t>24h cR  D</t>
  </si>
  <si>
    <t>6c</t>
  </si>
  <si>
    <t>24h cR  C</t>
  </si>
  <si>
    <t>6b</t>
  </si>
  <si>
    <t>24h cR  B</t>
  </si>
  <si>
    <t>6a</t>
  </si>
  <si>
    <t>5e</t>
  </si>
  <si>
    <t>24h cWL  E</t>
  </si>
  <si>
    <t>5d</t>
  </si>
  <si>
    <t>24h cWL  D</t>
  </si>
  <si>
    <t>5c</t>
  </si>
  <si>
    <t>24h cWL  C</t>
  </si>
  <si>
    <t>5b</t>
  </si>
  <si>
    <t>24h cWL  B</t>
  </si>
  <si>
    <t>5a</t>
  </si>
  <si>
    <t>3e</t>
  </si>
  <si>
    <t>3d</t>
  </si>
  <si>
    <t>3c</t>
  </si>
  <si>
    <t>3b</t>
  </si>
  <si>
    <t>3a</t>
  </si>
  <si>
    <t>2e</t>
  </si>
  <si>
    <t>2d</t>
  </si>
  <si>
    <t>6h cWL D</t>
  </si>
  <si>
    <t>2c</t>
  </si>
  <si>
    <t>2b</t>
  </si>
  <si>
    <t>2a</t>
  </si>
  <si>
    <t>1e</t>
  </si>
  <si>
    <t>1d</t>
  </si>
  <si>
    <t>1c</t>
  </si>
  <si>
    <t>1b</t>
  </si>
  <si>
    <t>1a</t>
  </si>
  <si>
    <t>Total Cytokinins</t>
  </si>
  <si>
    <t>Total CK N-glucosides</t>
  </si>
  <si>
    <t>Total CK O-glucosides</t>
  </si>
  <si>
    <t>Total CK Nucleotides</t>
  </si>
  <si>
    <t>Total CK Ribosides</t>
  </si>
  <si>
    <t>Total CK Bases</t>
  </si>
  <si>
    <t>LGR #</t>
  </si>
  <si>
    <t>Description</t>
  </si>
  <si>
    <t>Sample No.</t>
  </si>
  <si>
    <t>&lt;LOD</t>
  </si>
  <si>
    <t>Total iP-types</t>
  </si>
  <si>
    <t>iP9G</t>
  </si>
  <si>
    <t>iP7G</t>
  </si>
  <si>
    <t>iPRMP</t>
  </si>
  <si>
    <t>iPR</t>
  </si>
  <si>
    <t>iP</t>
  </si>
  <si>
    <t>Total DHZ-types</t>
  </si>
  <si>
    <t>DHZ9G</t>
  </si>
  <si>
    <t>DHZ7G</t>
  </si>
  <si>
    <t>DHZROG</t>
  </si>
  <si>
    <t>DHZOG</t>
  </si>
  <si>
    <t>DHZRMP</t>
  </si>
  <si>
    <t>DHZR</t>
  </si>
  <si>
    <t>DHZ</t>
  </si>
  <si>
    <t>Total cZ-types</t>
  </si>
  <si>
    <t>cZ9G</t>
  </si>
  <si>
    <t>cZ7G</t>
  </si>
  <si>
    <t>cZROG</t>
  </si>
  <si>
    <t>cZOG</t>
  </si>
  <si>
    <t>cZRMP</t>
  </si>
  <si>
    <t>cZR</t>
  </si>
  <si>
    <t>cZ</t>
  </si>
  <si>
    <t>Total tZ-types</t>
  </si>
  <si>
    <t>tZ9G</t>
  </si>
  <si>
    <t>tZ7G</t>
  </si>
  <si>
    <t>tZROG</t>
  </si>
  <si>
    <t>tZOG</t>
  </si>
  <si>
    <t>tZRMP</t>
  </si>
  <si>
    <t>tZR</t>
  </si>
  <si>
    <t>tZ</t>
  </si>
  <si>
    <t>T0</t>
  </si>
  <si>
    <t xml:space="preserve">Time point </t>
  </si>
  <si>
    <t>Light condition</t>
  </si>
  <si>
    <t xml:space="preserve">Long day </t>
  </si>
  <si>
    <t>6h</t>
  </si>
  <si>
    <t>24h</t>
  </si>
  <si>
    <t>48h</t>
  </si>
  <si>
    <t>72h</t>
  </si>
  <si>
    <r>
      <rPr>
        <b/>
        <i/>
        <sz val="14"/>
        <rFont val="Calibri"/>
        <family val="2"/>
        <scheme val="minor"/>
      </rPr>
      <t>Table S1</t>
    </r>
    <r>
      <rPr>
        <b/>
        <sz val="14"/>
        <rFont val="Calibri"/>
        <family val="2"/>
        <scheme val="minor"/>
      </rPr>
      <t xml:space="preserve"> - Total cytokinin levels in pmol/g FW (Mean ± SD)</t>
    </r>
  </si>
  <si>
    <r>
      <rPr>
        <b/>
        <i/>
        <sz val="14"/>
        <rFont val="Calibri"/>
        <family val="2"/>
        <scheme val="minor"/>
      </rPr>
      <t>Table S2</t>
    </r>
    <r>
      <rPr>
        <b/>
        <sz val="14"/>
        <rFont val="Calibri"/>
        <family val="2"/>
        <scheme val="minor"/>
      </rPr>
      <t xml:space="preserve"> - Levels of different Cytokinin types in pmol/g FW (Mean ± SD)</t>
    </r>
  </si>
  <si>
    <t>cWL (constant White Light)</t>
  </si>
  <si>
    <t>cRL (constant Red Light)</t>
  </si>
  <si>
    <t>**</t>
  </si>
  <si>
    <t>-</t>
  </si>
  <si>
    <t>*</t>
  </si>
  <si>
    <t>***</t>
  </si>
  <si>
    <t>Then 5 mm basal segments of derooted hypocotyls were harvested at different points:</t>
  </si>
  <si>
    <t xml:space="preserve">Norway Spruce seedlings were grown for three weeks in long day conditions as described in Methods. </t>
  </si>
  <si>
    <t>When derooting the seedlings, 5 mm hypocotyl was taken for hormone quantification. This corresponded to time 0 (T0), before transfer to hormone free distilled water for different times.</t>
  </si>
  <si>
    <r>
      <t xml:space="preserve">Asterisks indicate statistically significant difference in light conditions </t>
    </r>
    <r>
      <rPr>
        <b/>
        <i/>
        <sz val="11"/>
        <color rgb="FFFF0000"/>
        <rFont val="Calibri"/>
        <family val="2"/>
        <charset val="238"/>
      </rPr>
      <t>cRL</t>
    </r>
    <r>
      <rPr>
        <i/>
        <sz val="11"/>
        <color rgb="FF008000"/>
        <rFont val="Calibri"/>
        <family val="2"/>
        <charset val="238"/>
      </rPr>
      <t xml:space="preserve">  versus </t>
    </r>
    <r>
      <rPr>
        <b/>
        <i/>
        <sz val="11"/>
        <rFont val="Calibri"/>
        <family val="2"/>
        <charset val="238"/>
      </rPr>
      <t>cWL</t>
    </r>
    <r>
      <rPr>
        <i/>
        <sz val="11"/>
        <color rgb="FF008000"/>
        <rFont val="Calibri"/>
        <family val="2"/>
        <charset val="238"/>
      </rPr>
      <t xml:space="preserve"> in an ANOVA analysis (t-test; *, **, and *** correspond to P-values of 0.05 &gt; p &gt; 0.01, 0.01 &gt; p &gt; 0.001, and p &lt; 0.001 respectively). </t>
    </r>
  </si>
  <si>
    <r>
      <t xml:space="preserve">Asterisks indicate statistically significant difference in the light conditions </t>
    </r>
    <r>
      <rPr>
        <b/>
        <i/>
        <sz val="11"/>
        <color rgb="FFFF0000"/>
        <rFont val="Calibri"/>
        <family val="2"/>
        <charset val="238"/>
      </rPr>
      <t>cRL</t>
    </r>
    <r>
      <rPr>
        <i/>
        <sz val="11"/>
        <color rgb="FF008000"/>
        <rFont val="Calibri"/>
        <family val="2"/>
        <charset val="238"/>
      </rPr>
      <t xml:space="preserve"> versus </t>
    </r>
    <r>
      <rPr>
        <b/>
        <i/>
        <sz val="11"/>
        <rFont val="Calibri"/>
        <family val="2"/>
        <charset val="238"/>
      </rPr>
      <t>cWL</t>
    </r>
    <r>
      <rPr>
        <i/>
        <sz val="11"/>
        <color rgb="FF008000"/>
        <rFont val="Calibri"/>
        <family val="2"/>
        <charset val="238"/>
      </rPr>
      <t xml:space="preserve"> in an ANOVA analysis (t-test; *, **, and *** correspond to P-values of 0.05 &gt; p &gt; 0.01, 0.01 &gt; p &gt; 0.001, and p &lt; 0.001 respectively). </t>
    </r>
  </si>
  <si>
    <r>
      <t xml:space="preserve">Asterisks indicate statistically significant difference in the light conditions </t>
    </r>
    <r>
      <rPr>
        <b/>
        <i/>
        <sz val="11"/>
        <color rgb="FFFF0000"/>
        <rFont val="Calibri"/>
        <family val="2"/>
        <charset val="238"/>
      </rPr>
      <t>cRL</t>
    </r>
    <r>
      <rPr>
        <i/>
        <sz val="11"/>
        <color rgb="FF008000"/>
        <rFont val="Calibri"/>
        <family val="2"/>
        <charset val="238"/>
      </rPr>
      <t xml:space="preserve">  versus </t>
    </r>
    <r>
      <rPr>
        <b/>
        <i/>
        <sz val="11"/>
        <rFont val="Calibri"/>
        <family val="2"/>
        <charset val="238"/>
      </rPr>
      <t>cWL</t>
    </r>
    <r>
      <rPr>
        <i/>
        <sz val="11"/>
        <color rgb="FF008000"/>
        <rFont val="Calibri"/>
        <family val="2"/>
        <charset val="238"/>
      </rPr>
      <t xml:space="preserve"> in an ANOVA analysis (t-test; *, **, and *** correspond to P-values of 0.05 &gt; p &gt; 0.01, 0.01 &gt; p &gt; 0.001, and p &lt; 0.001 respectively). </t>
    </r>
  </si>
  <si>
    <t xml:space="preserve">6h, 6 hours after transferring the cuttings to cWL, cRL </t>
  </si>
  <si>
    <t xml:space="preserve">48h, 48 hours after transferring the cuttings to cWL, cRL </t>
  </si>
  <si>
    <t xml:space="preserve">72h, 72 hours after transferring the cuttings to cWL, cRL </t>
  </si>
  <si>
    <t xml:space="preserve">24h, 24 hours after transferring the cuttings to cWL, cRL  </t>
  </si>
  <si>
    <t>Under these 2 conditions :</t>
  </si>
  <si>
    <t xml:space="preserve">24h, 24 hours after transferring the cuttings to cWL, cRL </t>
  </si>
  <si>
    <t xml:space="preserve">72h, 72 hours after transferring the cuttings to cWL, cRL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</si>
</sst>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"/>
    <numFmt numFmtId="166" formatCode="0.000"/>
  </numFmts>
  <fonts count="4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3366FF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b/>
      <sz val="10"/>
      <name val="Arial"/>
      <family val="2"/>
    </font>
    <font>
      <sz val="11"/>
      <color rgb="FF008000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</font>
    <font>
      <i/>
      <sz val="11"/>
      <color rgb="FF00800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i/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scheme val="minor"/>
    </font>
    <font>
      <sz val="12"/>
      <color rgb="FF008000"/>
      <name val="Calibri"/>
      <family val="2"/>
      <scheme val="minor"/>
    </font>
    <font>
      <sz val="12"/>
      <color rgb="FF7030A0"/>
      <name val="Calibri"/>
      <family val="2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0000FF"/>
      <name val="Calibri"/>
      <family val="2"/>
      <charset val="238"/>
      <scheme val="minor"/>
    </font>
    <font>
      <i/>
      <sz val="12"/>
      <color rgb="FF008000"/>
      <name val="Calibri"/>
      <family val="2"/>
      <charset val="238"/>
      <scheme val="minor"/>
    </font>
    <font>
      <i/>
      <sz val="12"/>
      <color rgb="FF7030A0"/>
      <name val="Calibri"/>
      <family val="2"/>
      <charset val="238"/>
      <scheme val="minor"/>
    </font>
    <font>
      <b/>
      <sz val="12"/>
      <color rgb="FF008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2"/>
      <color rgb="FF008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3366FF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 (Body)"/>
    </font>
    <font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8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/>
  </cellStyleXfs>
  <cellXfs count="36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64"/>
    <xf numFmtId="2" fontId="7" fillId="0" borderId="0" xfId="64" applyNumberFormat="1" applyAlignment="1">
      <alignment horizontal="center"/>
    </xf>
    <xf numFmtId="2" fontId="7" fillId="0" borderId="6" xfId="64" applyNumberFormat="1" applyBorder="1" applyAlignment="1">
      <alignment horizontal="center"/>
    </xf>
    <xf numFmtId="2" fontId="7" fillId="0" borderId="8" xfId="64" applyNumberFormat="1" applyBorder="1" applyAlignment="1">
      <alignment horizontal="center"/>
    </xf>
    <xf numFmtId="2" fontId="7" fillId="0" borderId="7" xfId="64" applyNumberFormat="1" applyFont="1" applyBorder="1" applyAlignment="1">
      <alignment horizontal="center"/>
    </xf>
    <xf numFmtId="0" fontId="7" fillId="2" borderId="4" xfId="64" applyFill="1" applyBorder="1" applyAlignment="1">
      <alignment horizontal="center"/>
    </xf>
    <xf numFmtId="0" fontId="7" fillId="2" borderId="9" xfId="64" applyFill="1" applyBorder="1"/>
    <xf numFmtId="164" fontId="8" fillId="0" borderId="11" xfId="64" applyNumberFormat="1" applyFont="1" applyFill="1" applyBorder="1" applyAlignment="1">
      <alignment horizontal="center" vertical="center"/>
    </xf>
    <xf numFmtId="0" fontId="8" fillId="0" borderId="0" xfId="64" applyFont="1" applyFill="1" applyBorder="1" applyAlignment="1">
      <alignment horizontal="center" vertical="center"/>
    </xf>
    <xf numFmtId="0" fontId="8" fillId="0" borderId="0" xfId="64" applyFont="1" applyFill="1" applyBorder="1" applyAlignment="1">
      <alignment horizontal="center"/>
    </xf>
    <xf numFmtId="2" fontId="7" fillId="0" borderId="12" xfId="64" applyNumberFormat="1" applyBorder="1" applyAlignment="1">
      <alignment horizontal="center"/>
    </xf>
    <xf numFmtId="2" fontId="7" fillId="0" borderId="0" xfId="64" applyNumberFormat="1" applyBorder="1" applyAlignment="1">
      <alignment horizontal="center"/>
    </xf>
    <xf numFmtId="164" fontId="8" fillId="0" borderId="13" xfId="64" applyNumberFormat="1" applyFont="1" applyFill="1" applyBorder="1" applyAlignment="1">
      <alignment horizontal="center" vertical="center"/>
    </xf>
    <xf numFmtId="2" fontId="7" fillId="0" borderId="14" xfId="64" applyNumberFormat="1" applyBorder="1" applyAlignment="1">
      <alignment horizontal="center"/>
    </xf>
    <xf numFmtId="2" fontId="7" fillId="0" borderId="12" xfId="64" applyNumberFormat="1" applyFont="1" applyBorder="1" applyAlignment="1">
      <alignment horizontal="center"/>
    </xf>
    <xf numFmtId="0" fontId="7" fillId="2" borderId="15" xfId="64" applyFill="1" applyBorder="1" applyAlignment="1">
      <alignment horizontal="center"/>
    </xf>
    <xf numFmtId="0" fontId="7" fillId="2" borderId="16" xfId="64" applyFill="1" applyBorder="1"/>
    <xf numFmtId="0" fontId="7" fillId="0" borderId="11" xfId="64" applyBorder="1"/>
    <xf numFmtId="0" fontId="7" fillId="0" borderId="0" xfId="64" applyBorder="1"/>
    <xf numFmtId="0" fontId="7" fillId="0" borderId="13" xfId="64" applyBorder="1"/>
    <xf numFmtId="9" fontId="9" fillId="0" borderId="11" xfId="65" applyFont="1" applyBorder="1" applyAlignment="1">
      <alignment horizontal="left" vertical="center"/>
    </xf>
    <xf numFmtId="165" fontId="9" fillId="0" borderId="0" xfId="64" applyNumberFormat="1" applyFont="1" applyBorder="1" applyAlignment="1">
      <alignment horizontal="right" vertical="center"/>
    </xf>
    <xf numFmtId="9" fontId="9" fillId="0" borderId="13" xfId="65" applyFont="1" applyBorder="1" applyAlignment="1">
      <alignment horizontal="left" vertical="center"/>
    </xf>
    <xf numFmtId="2" fontId="10" fillId="0" borderId="18" xfId="64" applyNumberFormat="1" applyFont="1" applyBorder="1" applyAlignment="1">
      <alignment horizontal="left" vertical="center"/>
    </xf>
    <xf numFmtId="165" fontId="10" fillId="0" borderId="19" xfId="64" applyNumberFormat="1" applyFont="1" applyBorder="1" applyAlignment="1">
      <alignment horizontal="center" vertical="center"/>
    </xf>
    <xf numFmtId="2" fontId="10" fillId="0" borderId="19" xfId="64" applyNumberFormat="1" applyFont="1" applyBorder="1" applyAlignment="1">
      <alignment vertical="center"/>
    </xf>
    <xf numFmtId="2" fontId="7" fillId="0" borderId="20" xfId="64" applyNumberFormat="1" applyBorder="1" applyAlignment="1">
      <alignment horizontal="center"/>
    </xf>
    <xf numFmtId="2" fontId="7" fillId="0" borderId="19" xfId="64" applyNumberFormat="1" applyBorder="1" applyAlignment="1">
      <alignment horizontal="center"/>
    </xf>
    <xf numFmtId="2" fontId="10" fillId="0" borderId="21" xfId="64" applyNumberFormat="1" applyFont="1" applyBorder="1" applyAlignment="1">
      <alignment horizontal="left" vertical="center"/>
    </xf>
    <xf numFmtId="2" fontId="7" fillId="0" borderId="22" xfId="64" applyNumberFormat="1" applyBorder="1" applyAlignment="1">
      <alignment horizontal="center"/>
    </xf>
    <xf numFmtId="2" fontId="7" fillId="0" borderId="20" xfId="64" applyNumberFormat="1" applyFont="1" applyBorder="1" applyAlignment="1">
      <alignment horizontal="center"/>
    </xf>
    <xf numFmtId="0" fontId="7" fillId="2" borderId="23" xfId="64" applyFill="1" applyBorder="1"/>
    <xf numFmtId="2" fontId="7" fillId="0" borderId="25" xfId="64" applyNumberFormat="1" applyBorder="1" applyAlignment="1">
      <alignment horizontal="center"/>
    </xf>
    <xf numFmtId="2" fontId="7" fillId="0" borderId="26" xfId="64" applyNumberFormat="1" applyBorder="1" applyAlignment="1">
      <alignment horizontal="center"/>
    </xf>
    <xf numFmtId="2" fontId="7" fillId="0" borderId="27" xfId="64" applyNumberFormat="1" applyBorder="1" applyAlignment="1">
      <alignment horizontal="center"/>
    </xf>
    <xf numFmtId="2" fontId="7" fillId="0" borderId="25" xfId="64" applyNumberFormat="1" applyFont="1" applyBorder="1" applyAlignment="1">
      <alignment horizontal="center"/>
    </xf>
    <xf numFmtId="0" fontId="7" fillId="2" borderId="28" xfId="64" applyFill="1" applyBorder="1" applyAlignment="1">
      <alignment horizontal="center"/>
    </xf>
    <xf numFmtId="0" fontId="7" fillId="2" borderId="29" xfId="64" applyFill="1" applyBorder="1"/>
    <xf numFmtId="2" fontId="10" fillId="0" borderId="11" xfId="64" applyNumberFormat="1" applyFont="1" applyBorder="1" applyAlignment="1">
      <alignment horizontal="left" vertical="center"/>
    </xf>
    <xf numFmtId="165" fontId="10" fillId="0" borderId="0" xfId="64" applyNumberFormat="1" applyFont="1" applyBorder="1" applyAlignment="1">
      <alignment horizontal="center" vertical="center"/>
    </xf>
    <xf numFmtId="2" fontId="10" fillId="0" borderId="0" xfId="64" applyNumberFormat="1" applyFont="1" applyBorder="1" applyAlignment="1">
      <alignment vertical="center"/>
    </xf>
    <xf numFmtId="2" fontId="10" fillId="0" borderId="13" xfId="64" applyNumberFormat="1" applyFont="1" applyBorder="1" applyAlignment="1">
      <alignment horizontal="left" vertical="center"/>
    </xf>
    <xf numFmtId="164" fontId="11" fillId="0" borderId="31" xfId="64" applyNumberFormat="1" applyFont="1" applyFill="1" applyBorder="1" applyAlignment="1">
      <alignment horizontal="center" vertical="center"/>
    </xf>
    <xf numFmtId="0" fontId="11" fillId="0" borderId="26" xfId="64" applyFont="1" applyFill="1" applyBorder="1" applyAlignment="1">
      <alignment horizontal="center" vertical="center"/>
    </xf>
    <xf numFmtId="0" fontId="11" fillId="0" borderId="26" xfId="64" applyFont="1" applyFill="1" applyBorder="1" applyAlignment="1">
      <alignment horizontal="center"/>
    </xf>
    <xf numFmtId="164" fontId="11" fillId="0" borderId="32" xfId="64" applyNumberFormat="1" applyFont="1" applyFill="1" applyBorder="1" applyAlignment="1">
      <alignment horizontal="center" vertical="center"/>
    </xf>
    <xf numFmtId="2" fontId="7" fillId="0" borderId="34" xfId="64" applyNumberFormat="1" applyBorder="1" applyAlignment="1">
      <alignment horizontal="center"/>
    </xf>
    <xf numFmtId="2" fontId="7" fillId="0" borderId="33" xfId="64" applyNumberFormat="1" applyBorder="1" applyAlignment="1">
      <alignment horizontal="center"/>
    </xf>
    <xf numFmtId="2" fontId="7" fillId="0" borderId="36" xfId="64" applyNumberFormat="1" applyBorder="1" applyAlignment="1">
      <alignment horizontal="center"/>
    </xf>
    <xf numFmtId="2" fontId="7" fillId="0" borderId="34" xfId="64" applyNumberFormat="1" applyFont="1" applyBorder="1" applyAlignment="1">
      <alignment horizontal="center"/>
    </xf>
    <xf numFmtId="0" fontId="7" fillId="2" borderId="37" xfId="64" applyFill="1" applyBorder="1" applyAlignment="1">
      <alignment horizontal="center"/>
    </xf>
    <xf numFmtId="0" fontId="7" fillId="2" borderId="38" xfId="64" applyFill="1" applyBorder="1"/>
    <xf numFmtId="0" fontId="7" fillId="2" borderId="40" xfId="64" applyFill="1" applyBorder="1" applyAlignment="1">
      <alignment horizontal="center"/>
    </xf>
    <xf numFmtId="0" fontId="7" fillId="0" borderId="3" xfId="64" applyBorder="1"/>
    <xf numFmtId="0" fontId="7" fillId="0" borderId="33" xfId="64" applyBorder="1"/>
    <xf numFmtId="0" fontId="7" fillId="0" borderId="35" xfId="64" applyBorder="1"/>
    <xf numFmtId="2" fontId="10" fillId="0" borderId="41" xfId="64" applyNumberFormat="1" applyFont="1" applyBorder="1" applyAlignment="1">
      <alignment horizontal="left" vertical="center"/>
    </xf>
    <xf numFmtId="165" fontId="10" fillId="0" borderId="42" xfId="64" applyNumberFormat="1" applyFont="1" applyBorder="1" applyAlignment="1">
      <alignment horizontal="center" vertical="center"/>
    </xf>
    <xf numFmtId="2" fontId="10" fillId="0" borderId="42" xfId="64" applyNumberFormat="1" applyFont="1" applyBorder="1" applyAlignment="1">
      <alignment vertical="center"/>
    </xf>
    <xf numFmtId="2" fontId="7" fillId="0" borderId="43" xfId="64" applyNumberFormat="1" applyBorder="1" applyAlignment="1">
      <alignment horizontal="center"/>
    </xf>
    <xf numFmtId="2" fontId="7" fillId="0" borderId="42" xfId="64" applyNumberFormat="1" applyBorder="1" applyAlignment="1">
      <alignment horizontal="center"/>
    </xf>
    <xf numFmtId="2" fontId="10" fillId="0" borderId="44" xfId="64" applyNumberFormat="1" applyFont="1" applyBorder="1" applyAlignment="1">
      <alignment horizontal="left" vertical="center"/>
    </xf>
    <xf numFmtId="2" fontId="7" fillId="0" borderId="45" xfId="64" applyNumberFormat="1" applyBorder="1" applyAlignment="1">
      <alignment horizontal="center"/>
    </xf>
    <xf numFmtId="2" fontId="7" fillId="0" borderId="43" xfId="64" applyNumberFormat="1" applyFont="1" applyBorder="1" applyAlignment="1">
      <alignment horizontal="center"/>
    </xf>
    <xf numFmtId="0" fontId="7" fillId="2" borderId="46" xfId="64" applyFill="1" applyBorder="1" applyAlignment="1">
      <alignment horizontal="center"/>
    </xf>
    <xf numFmtId="0" fontId="7" fillId="2" borderId="47" xfId="64" applyFill="1" applyBorder="1"/>
    <xf numFmtId="0" fontId="14" fillId="2" borderId="53" xfId="64" applyFont="1" applyFill="1" applyBorder="1" applyAlignment="1">
      <alignment horizontal="center" vertical="center"/>
    </xf>
    <xf numFmtId="0" fontId="14" fillId="2" borderId="51" xfId="64" applyFont="1" applyFill="1" applyBorder="1" applyAlignment="1">
      <alignment horizontal="center" vertical="center"/>
    </xf>
    <xf numFmtId="0" fontId="14" fillId="2" borderId="54" xfId="64" applyFont="1" applyFill="1" applyBorder="1" applyAlignment="1">
      <alignment horizontal="center" vertical="center"/>
    </xf>
    <xf numFmtId="2" fontId="15" fillId="0" borderId="6" xfId="64" applyNumberFormat="1" applyFont="1" applyBorder="1" applyAlignment="1">
      <alignment horizontal="center"/>
    </xf>
    <xf numFmtId="2" fontId="15" fillId="0" borderId="0" xfId="64" applyNumberFormat="1" applyFont="1" applyBorder="1" applyAlignment="1">
      <alignment horizontal="center"/>
    </xf>
    <xf numFmtId="2" fontId="15" fillId="0" borderId="19" xfId="64" applyNumberFormat="1" applyFont="1" applyBorder="1" applyAlignment="1">
      <alignment horizontal="center"/>
    </xf>
    <xf numFmtId="2" fontId="15" fillId="0" borderId="26" xfId="64" applyNumberFormat="1" applyFont="1" applyBorder="1" applyAlignment="1">
      <alignment horizontal="center"/>
    </xf>
    <xf numFmtId="2" fontId="15" fillId="0" borderId="33" xfId="64" applyNumberFormat="1" applyFont="1" applyBorder="1" applyAlignment="1">
      <alignment horizontal="center"/>
    </xf>
    <xf numFmtId="2" fontId="15" fillId="0" borderId="42" xfId="64" applyNumberFormat="1" applyFont="1" applyBorder="1" applyAlignment="1">
      <alignment horizontal="center"/>
    </xf>
    <xf numFmtId="166" fontId="7" fillId="0" borderId="8" xfId="64" applyNumberFormat="1" applyBorder="1" applyAlignment="1">
      <alignment horizontal="center"/>
    </xf>
    <xf numFmtId="166" fontId="7" fillId="0" borderId="6" xfId="64" applyNumberFormat="1" applyBorder="1" applyAlignment="1">
      <alignment horizontal="center"/>
    </xf>
    <xf numFmtId="166" fontId="7" fillId="0" borderId="14" xfId="64" applyNumberFormat="1" applyBorder="1" applyAlignment="1">
      <alignment horizontal="center"/>
    </xf>
    <xf numFmtId="166" fontId="7" fillId="0" borderId="0" xfId="64" applyNumberFormat="1" applyBorder="1" applyAlignment="1">
      <alignment horizontal="center"/>
    </xf>
    <xf numFmtId="166" fontId="10" fillId="0" borderId="21" xfId="64" applyNumberFormat="1" applyFont="1" applyBorder="1" applyAlignment="1">
      <alignment horizontal="left" vertical="center"/>
    </xf>
    <xf numFmtId="166" fontId="10" fillId="0" borderId="19" xfId="64" applyNumberFormat="1" applyFont="1" applyBorder="1" applyAlignment="1">
      <alignment horizontal="center" vertical="center"/>
    </xf>
    <xf numFmtId="166" fontId="10" fillId="0" borderId="19" xfId="64" applyNumberFormat="1" applyFont="1" applyBorder="1" applyAlignment="1">
      <alignment vertical="center"/>
    </xf>
    <xf numFmtId="166" fontId="7" fillId="0" borderId="22" xfId="64" applyNumberFormat="1" applyBorder="1" applyAlignment="1">
      <alignment horizontal="center"/>
    </xf>
    <xf numFmtId="166" fontId="7" fillId="0" borderId="19" xfId="64" applyNumberFormat="1" applyBorder="1" applyAlignment="1">
      <alignment horizontal="center"/>
    </xf>
    <xf numFmtId="166" fontId="7" fillId="0" borderId="27" xfId="64" applyNumberFormat="1" applyBorder="1" applyAlignment="1">
      <alignment horizontal="center"/>
    </xf>
    <xf numFmtId="166" fontId="7" fillId="0" borderId="26" xfId="64" applyNumberFormat="1" applyBorder="1" applyAlignment="1">
      <alignment horizontal="center"/>
    </xf>
    <xf numFmtId="166" fontId="10" fillId="0" borderId="13" xfId="64" applyNumberFormat="1" applyFont="1" applyBorder="1" applyAlignment="1">
      <alignment horizontal="left" vertical="center"/>
    </xf>
    <xf numFmtId="166" fontId="10" fillId="0" borderId="0" xfId="64" applyNumberFormat="1" applyFont="1" applyBorder="1" applyAlignment="1">
      <alignment horizontal="center" vertical="center"/>
    </xf>
    <xf numFmtId="166" fontId="10" fillId="0" borderId="0" xfId="64" applyNumberFormat="1" applyFont="1" applyBorder="1" applyAlignment="1">
      <alignment vertical="center"/>
    </xf>
    <xf numFmtId="2" fontId="15" fillId="0" borderId="27" xfId="64" applyNumberFormat="1" applyFont="1" applyBorder="1" applyAlignment="1">
      <alignment horizontal="center"/>
    </xf>
    <xf numFmtId="166" fontId="7" fillId="0" borderId="33" xfId="64" applyNumberFormat="1" applyBorder="1" applyAlignment="1">
      <alignment horizontal="center"/>
    </xf>
    <xf numFmtId="2" fontId="15" fillId="0" borderId="14" xfId="64" applyNumberFormat="1" applyFont="1" applyBorder="1" applyAlignment="1">
      <alignment horizontal="center"/>
    </xf>
    <xf numFmtId="2" fontId="15" fillId="0" borderId="22" xfId="64" applyNumberFormat="1" applyFont="1" applyBorder="1" applyAlignment="1">
      <alignment horizontal="center"/>
    </xf>
    <xf numFmtId="166" fontId="7" fillId="0" borderId="33" xfId="64" applyNumberFormat="1" applyFont="1" applyBorder="1" applyAlignment="1">
      <alignment horizontal="center"/>
    </xf>
    <xf numFmtId="166" fontId="7" fillId="0" borderId="0" xfId="64" applyNumberFormat="1" applyFont="1" applyBorder="1" applyAlignment="1">
      <alignment horizontal="center"/>
    </xf>
    <xf numFmtId="166" fontId="7" fillId="0" borderId="42" xfId="64" applyNumberFormat="1" applyFont="1" applyBorder="1" applyAlignment="1">
      <alignment horizontal="center"/>
    </xf>
    <xf numFmtId="2" fontId="7" fillId="0" borderId="33" xfId="64" applyNumberFormat="1" applyFont="1" applyBorder="1" applyAlignment="1">
      <alignment horizontal="center"/>
    </xf>
    <xf numFmtId="2" fontId="7" fillId="0" borderId="0" xfId="64" applyNumberFormat="1" applyFont="1" applyBorder="1" applyAlignment="1">
      <alignment horizontal="center"/>
    </xf>
    <xf numFmtId="2" fontId="7" fillId="0" borderId="42" xfId="64" applyNumberFormat="1" applyFont="1" applyBorder="1" applyAlignment="1">
      <alignment horizontal="center"/>
    </xf>
    <xf numFmtId="0" fontId="15" fillId="0" borderId="0" xfId="64" applyFont="1" applyFill="1"/>
    <xf numFmtId="0" fontId="17" fillId="0" borderId="0" xfId="9" applyFont="1" applyAlignment="1">
      <alignment vertical="center"/>
    </xf>
    <xf numFmtId="0" fontId="18" fillId="0" borderId="0" xfId="0" applyFont="1" applyAlignment="1">
      <alignment horizontal="left"/>
    </xf>
    <xf numFmtId="2" fontId="19" fillId="0" borderId="0" xfId="0" applyNumberFormat="1" applyFont="1" applyBorder="1" applyAlignment="1">
      <alignment vertical="center"/>
    </xf>
    <xf numFmtId="2" fontId="20" fillId="0" borderId="0" xfId="0" applyNumberFormat="1" applyFont="1" applyBorder="1" applyAlignment="1">
      <alignment vertical="center"/>
    </xf>
    <xf numFmtId="165" fontId="0" fillId="0" borderId="0" xfId="0" applyNumberFormat="1" applyAlignment="1">
      <alignment horizontal="right"/>
    </xf>
    <xf numFmtId="0" fontId="0" fillId="0" borderId="0" xfId="0" applyBorder="1"/>
    <xf numFmtId="165" fontId="26" fillId="0" borderId="0" xfId="0" applyNumberFormat="1" applyFont="1" applyAlignment="1">
      <alignment horizontal="left"/>
    </xf>
    <xf numFmtId="0" fontId="0" fillId="0" borderId="26" xfId="0" applyBorder="1"/>
    <xf numFmtId="165" fontId="0" fillId="0" borderId="26" xfId="0" applyNumberFormat="1" applyBorder="1" applyAlignment="1">
      <alignment horizontal="right"/>
    </xf>
    <xf numFmtId="165" fontId="0" fillId="0" borderId="26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left"/>
    </xf>
    <xf numFmtId="165" fontId="25" fillId="0" borderId="0" xfId="0" applyNumberFormat="1" applyFont="1" applyBorder="1" applyAlignment="1">
      <alignment horizontal="left"/>
    </xf>
    <xf numFmtId="0" fontId="5" fillId="0" borderId="0" xfId="0" applyFont="1" applyBorder="1"/>
    <xf numFmtId="165" fontId="2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26" fillId="0" borderId="0" xfId="0" applyNumberFormat="1" applyFont="1" applyFill="1" applyBorder="1" applyAlignment="1">
      <alignment horizontal="left"/>
    </xf>
    <xf numFmtId="0" fontId="0" fillId="0" borderId="6" xfId="0" applyBorder="1"/>
    <xf numFmtId="165" fontId="0" fillId="0" borderId="25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0" fontId="0" fillId="0" borderId="32" xfId="0" applyBorder="1"/>
    <xf numFmtId="165" fontId="25" fillId="0" borderId="13" xfId="0" applyNumberFormat="1" applyFont="1" applyBorder="1" applyAlignment="1">
      <alignment horizontal="left"/>
    </xf>
    <xf numFmtId="165" fontId="26" fillId="0" borderId="13" xfId="0" applyNumberFormat="1" applyFont="1" applyBorder="1" applyAlignment="1">
      <alignment horizontal="left"/>
    </xf>
    <xf numFmtId="165" fontId="28" fillId="0" borderId="26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165" fontId="30" fillId="0" borderId="0" xfId="0" applyNumberFormat="1" applyFont="1" applyBorder="1" applyAlignment="1">
      <alignment horizontal="center"/>
    </xf>
    <xf numFmtId="165" fontId="30" fillId="0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left"/>
    </xf>
    <xf numFmtId="0" fontId="0" fillId="0" borderId="19" xfId="0" applyBorder="1"/>
    <xf numFmtId="165" fontId="0" fillId="0" borderId="20" xfId="0" applyNumberFormat="1" applyBorder="1" applyAlignment="1">
      <alignment horizontal="right"/>
    </xf>
    <xf numFmtId="165" fontId="0" fillId="0" borderId="19" xfId="0" applyNumberFormat="1" applyBorder="1" applyAlignment="1">
      <alignment horizontal="left"/>
    </xf>
    <xf numFmtId="165" fontId="25" fillId="0" borderId="21" xfId="0" applyNumberFormat="1" applyFont="1" applyBorder="1" applyAlignment="1">
      <alignment horizontal="left"/>
    </xf>
    <xf numFmtId="165" fontId="25" fillId="0" borderId="19" xfId="0" applyNumberFormat="1" applyFont="1" applyBorder="1" applyAlignment="1">
      <alignment horizontal="left"/>
    </xf>
    <xf numFmtId="0" fontId="23" fillId="0" borderId="0" xfId="0" applyFont="1" applyBorder="1"/>
    <xf numFmtId="165" fontId="23" fillId="0" borderId="0" xfId="0" applyNumberFormat="1" applyFont="1" applyBorder="1" applyAlignment="1">
      <alignment horizontal="left"/>
    </xf>
    <xf numFmtId="0" fontId="23" fillId="0" borderId="19" xfId="0" applyFont="1" applyBorder="1"/>
    <xf numFmtId="165" fontId="23" fillId="0" borderId="0" xfId="0" applyNumberFormat="1" applyFon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6" xfId="0" applyNumberFormat="1" applyBorder="1"/>
    <xf numFmtId="2" fontId="0" fillId="0" borderId="26" xfId="0" applyNumberFormat="1" applyBorder="1" applyAlignment="1">
      <alignment horizontal="left"/>
    </xf>
    <xf numFmtId="2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0" fillId="0" borderId="0" xfId="0" applyNumberFormat="1" applyBorder="1" applyAlignment="1">
      <alignment horizontal="left"/>
    </xf>
    <xf numFmtId="2" fontId="0" fillId="0" borderId="19" xfId="0" applyNumberFormat="1" applyBorder="1" applyAlignment="1">
      <alignment horizontal="right"/>
    </xf>
    <xf numFmtId="2" fontId="0" fillId="0" borderId="19" xfId="0" applyNumberFormat="1" applyBorder="1"/>
    <xf numFmtId="2" fontId="0" fillId="0" borderId="19" xfId="0" applyNumberFormat="1" applyBorder="1" applyAlignment="1">
      <alignment horizontal="left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165" fontId="32" fillId="0" borderId="13" xfId="0" applyNumberFormat="1" applyFont="1" applyBorder="1" applyAlignment="1">
      <alignment horizontal="left"/>
    </xf>
    <xf numFmtId="165" fontId="32" fillId="0" borderId="0" xfId="0" applyNumberFormat="1" applyFont="1" applyBorder="1" applyAlignment="1">
      <alignment horizontal="left"/>
    </xf>
    <xf numFmtId="165" fontId="32" fillId="0" borderId="0" xfId="0" applyNumberFormat="1" applyFont="1" applyFill="1" applyBorder="1" applyAlignment="1">
      <alignment horizontal="left"/>
    </xf>
    <xf numFmtId="165" fontId="34" fillId="0" borderId="0" xfId="0" applyNumberFormat="1" applyFont="1" applyBorder="1" applyAlignment="1">
      <alignment horizontal="left"/>
    </xf>
    <xf numFmtId="165" fontId="36" fillId="0" borderId="0" xfId="0" applyNumberFormat="1" applyFont="1" applyBorder="1" applyAlignment="1">
      <alignment horizontal="left"/>
    </xf>
    <xf numFmtId="165" fontId="35" fillId="0" borderId="0" xfId="0" applyNumberFormat="1" applyFont="1" applyBorder="1" applyAlignment="1">
      <alignment horizontal="left"/>
    </xf>
    <xf numFmtId="165" fontId="37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/>
    <xf numFmtId="0" fontId="0" fillId="0" borderId="0" xfId="0" applyBorder="1" applyAlignment="1">
      <alignment horizontal="center"/>
    </xf>
    <xf numFmtId="165" fontId="27" fillId="0" borderId="0" xfId="0" applyNumberFormat="1" applyFont="1" applyBorder="1" applyAlignment="1">
      <alignment horizontal="left"/>
    </xf>
    <xf numFmtId="165" fontId="33" fillId="0" borderId="0" xfId="0" applyNumberFormat="1" applyFont="1" applyBorder="1" applyAlignment="1">
      <alignment horizontal="left"/>
    </xf>
    <xf numFmtId="0" fontId="28" fillId="0" borderId="0" xfId="0" applyFont="1" applyBorder="1"/>
    <xf numFmtId="165" fontId="31" fillId="0" borderId="0" xfId="0" applyNumberFormat="1" applyFont="1" applyBorder="1" applyAlignment="1">
      <alignment horizontal="center"/>
    </xf>
    <xf numFmtId="0" fontId="38" fillId="0" borderId="0" xfId="0" applyFont="1" applyAlignment="1">
      <alignment horizontal="left"/>
    </xf>
    <xf numFmtId="0" fontId="40" fillId="0" borderId="0" xfId="0" applyFont="1"/>
    <xf numFmtId="0" fontId="24" fillId="0" borderId="0" xfId="0" applyFont="1" applyBorder="1" applyAlignment="1">
      <alignment horizontal="center"/>
    </xf>
    <xf numFmtId="0" fontId="4" fillId="0" borderId="0" xfId="0" applyFont="1"/>
    <xf numFmtId="165" fontId="0" fillId="0" borderId="0" xfId="0" applyNumberFormat="1"/>
    <xf numFmtId="165" fontId="24" fillId="0" borderId="6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vertical="center"/>
    </xf>
    <xf numFmtId="165" fontId="24" fillId="0" borderId="0" xfId="0" applyNumberFormat="1" applyFont="1" applyBorder="1" applyAlignment="1">
      <alignment horizontal="center"/>
    </xf>
    <xf numFmtId="2" fontId="0" fillId="0" borderId="0" xfId="0" applyNumberFormat="1"/>
    <xf numFmtId="0" fontId="1" fillId="0" borderId="0" xfId="0" applyFont="1"/>
    <xf numFmtId="0" fontId="4" fillId="0" borderId="0" xfId="0" applyFont="1" applyAlignment="1"/>
    <xf numFmtId="0" fontId="0" fillId="0" borderId="60" xfId="0" applyBorder="1"/>
    <xf numFmtId="165" fontId="0" fillId="0" borderId="60" xfId="0" applyNumberFormat="1" applyBorder="1"/>
    <xf numFmtId="2" fontId="0" fillId="0" borderId="60" xfId="0" applyNumberFormat="1" applyBorder="1"/>
    <xf numFmtId="165" fontId="0" fillId="0" borderId="26" xfId="0" applyNumberFormat="1" applyBorder="1"/>
    <xf numFmtId="165" fontId="0" fillId="0" borderId="59" xfId="0" applyNumberFormat="1" applyBorder="1"/>
    <xf numFmtId="165" fontId="0" fillId="0" borderId="13" xfId="0" applyNumberFormat="1" applyBorder="1"/>
    <xf numFmtId="165" fontId="24" fillId="0" borderId="59" xfId="0" applyNumberFormat="1" applyFont="1" applyBorder="1" applyAlignment="1">
      <alignment horizontal="center"/>
    </xf>
    <xf numFmtId="0" fontId="4" fillId="0" borderId="26" xfId="0" applyFont="1" applyBorder="1"/>
    <xf numFmtId="0" fontId="45" fillId="0" borderId="0" xfId="0" applyFont="1"/>
    <xf numFmtId="0" fontId="18" fillId="0" borderId="60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2" fontId="0" fillId="0" borderId="60" xfId="0" applyNumberFormat="1" applyFont="1" applyBorder="1" applyAlignment="1">
      <alignment horizontal="right"/>
    </xf>
    <xf numFmtId="2" fontId="0" fillId="0" borderId="60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left"/>
    </xf>
    <xf numFmtId="2" fontId="0" fillId="0" borderId="62" xfId="0" applyNumberFormat="1" applyFont="1" applyBorder="1" applyAlignment="1">
      <alignment horizontal="right"/>
    </xf>
    <xf numFmtId="165" fontId="4" fillId="0" borderId="0" xfId="0" applyNumberFormat="1" applyFont="1"/>
    <xf numFmtId="0" fontId="0" fillId="0" borderId="63" xfId="0" applyBorder="1"/>
    <xf numFmtId="165" fontId="0" fillId="0" borderId="60" xfId="0" applyNumberFormat="1" applyFont="1" applyBorder="1" applyAlignment="1">
      <alignment horizontal="left"/>
    </xf>
    <xf numFmtId="165" fontId="0" fillId="0" borderId="60" xfId="0" applyNumberFormat="1" applyFont="1" applyBorder="1"/>
    <xf numFmtId="165" fontId="0" fillId="0" borderId="60" xfId="0" applyNumberFormat="1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165" fontId="0" fillId="0" borderId="59" xfId="0" applyNumberFormat="1" applyFont="1" applyBorder="1" applyAlignment="1">
      <alignment horizontal="center"/>
    </xf>
    <xf numFmtId="165" fontId="0" fillId="0" borderId="62" xfId="0" applyNumberFormat="1" applyFont="1" applyBorder="1" applyAlignment="1">
      <alignment horizontal="right"/>
    </xf>
    <xf numFmtId="0" fontId="23" fillId="0" borderId="11" xfId="0" applyFont="1" applyBorder="1"/>
    <xf numFmtId="0" fontId="0" fillId="0" borderId="60" xfId="0" applyFont="1" applyBorder="1" applyAlignment="1"/>
    <xf numFmtId="165" fontId="0" fillId="0" borderId="61" xfId="0" applyNumberFormat="1" applyFont="1" applyBorder="1" applyAlignment="1">
      <alignment horizontal="right"/>
    </xf>
    <xf numFmtId="0" fontId="0" fillId="0" borderId="62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0" fillId="0" borderId="27" xfId="0" applyNumberFormat="1" applyFont="1" applyBorder="1" applyAlignment="1">
      <alignment horizontal="right"/>
    </xf>
    <xf numFmtId="165" fontId="0" fillId="0" borderId="26" xfId="0" applyNumberFormat="1" applyFont="1" applyBorder="1" applyAlignment="1">
      <alignment horizontal="left"/>
    </xf>
    <xf numFmtId="165" fontId="0" fillId="0" borderId="26" xfId="0" applyNumberFormat="1" applyFont="1" applyBorder="1" applyAlignment="1">
      <alignment horizontal="center"/>
    </xf>
    <xf numFmtId="165" fontId="29" fillId="0" borderId="14" xfId="0" applyNumberFormat="1" applyFont="1" applyBorder="1" applyAlignment="1">
      <alignment horizontal="center"/>
    </xf>
    <xf numFmtId="165" fontId="28" fillId="0" borderId="14" xfId="0" applyNumberFormat="1" applyFont="1" applyBorder="1" applyAlignment="1">
      <alignment horizontal="center"/>
    </xf>
    <xf numFmtId="165" fontId="0" fillId="0" borderId="14" xfId="0" applyNumberFormat="1" applyBorder="1" applyAlignment="1">
      <alignment horizontal="right"/>
    </xf>
    <xf numFmtId="165" fontId="0" fillId="0" borderId="27" xfId="0" applyNumberFormat="1" applyBorder="1" applyAlignment="1">
      <alignment horizontal="right"/>
    </xf>
    <xf numFmtId="165" fontId="0" fillId="0" borderId="62" xfId="0" applyNumberFormat="1" applyFont="1" applyBorder="1" applyAlignment="1">
      <alignment horizontal="center"/>
    </xf>
    <xf numFmtId="0" fontId="45" fillId="3" borderId="6" xfId="0" applyFont="1" applyFill="1" applyBorder="1"/>
    <xf numFmtId="0" fontId="45" fillId="3" borderId="50" xfId="0" applyFont="1" applyFill="1" applyBorder="1"/>
    <xf numFmtId="0" fontId="45" fillId="3" borderId="49" xfId="0" applyFont="1" applyFill="1" applyBorder="1"/>
    <xf numFmtId="0" fontId="24" fillId="3" borderId="49" xfId="0" applyFont="1" applyFill="1" applyBorder="1" applyAlignment="1"/>
    <xf numFmtId="0" fontId="18" fillId="0" borderId="0" xfId="0" applyFont="1" applyAlignment="1">
      <alignment horizontal="center"/>
    </xf>
    <xf numFmtId="0" fontId="18" fillId="0" borderId="26" xfId="0" applyFont="1" applyBorder="1" applyAlignment="1">
      <alignment horizontal="center"/>
    </xf>
    <xf numFmtId="0" fontId="47" fillId="0" borderId="59" xfId="0" applyFont="1" applyBorder="1" applyAlignment="1">
      <alignment horizontal="center"/>
    </xf>
    <xf numFmtId="0" fontId="24" fillId="3" borderId="52" xfId="0" applyFont="1" applyFill="1" applyBorder="1" applyAlignment="1"/>
    <xf numFmtId="0" fontId="4" fillId="0" borderId="5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4" fillId="3" borderId="52" xfId="0" applyFont="1" applyFill="1" applyBorder="1" applyAlignment="1">
      <alignment horizontal="left"/>
    </xf>
    <xf numFmtId="0" fontId="24" fillId="3" borderId="1" xfId="0" applyFont="1" applyFill="1" applyBorder="1" applyAlignment="1"/>
    <xf numFmtId="165" fontId="4" fillId="0" borderId="13" xfId="0" applyNumberFormat="1" applyFont="1" applyBorder="1"/>
    <xf numFmtId="165" fontId="4" fillId="0" borderId="13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165" fontId="0" fillId="0" borderId="22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0" fontId="4" fillId="0" borderId="0" xfId="9" applyFont="1" applyAlignment="1">
      <alignment vertical="center"/>
    </xf>
    <xf numFmtId="165" fontId="42" fillId="0" borderId="0" xfId="0" applyNumberFormat="1" applyFont="1"/>
    <xf numFmtId="0" fontId="42" fillId="0" borderId="0" xfId="0" applyFont="1"/>
    <xf numFmtId="0" fontId="11" fillId="0" borderId="6" xfId="64" applyFont="1" applyFill="1" applyBorder="1" applyAlignment="1">
      <alignment horizontal="center"/>
    </xf>
    <xf numFmtId="0" fontId="11" fillId="0" borderId="6" xfId="64" applyFont="1" applyFill="1" applyBorder="1" applyAlignment="1">
      <alignment horizontal="center" vertical="center"/>
    </xf>
    <xf numFmtId="164" fontId="11" fillId="0" borderId="5" xfId="64" applyNumberFormat="1" applyFont="1" applyFill="1" applyBorder="1" applyAlignment="1">
      <alignment horizontal="center" vertical="center"/>
    </xf>
    <xf numFmtId="164" fontId="11" fillId="0" borderId="2" xfId="64" applyNumberFormat="1" applyFont="1" applyFill="1" applyBorder="1" applyAlignment="1">
      <alignment horizontal="center" vertical="center"/>
    </xf>
    <xf numFmtId="0" fontId="5" fillId="0" borderId="26" xfId="0" applyFont="1" applyBorder="1"/>
    <xf numFmtId="165" fontId="23" fillId="0" borderId="26" xfId="0" applyNumberFormat="1" applyFont="1" applyBorder="1" applyAlignment="1">
      <alignment horizontal="left"/>
    </xf>
    <xf numFmtId="165" fontId="32" fillId="0" borderId="32" xfId="0" applyNumberFormat="1" applyFont="1" applyBorder="1" applyAlignment="1">
      <alignment horizontal="left"/>
    </xf>
    <xf numFmtId="165" fontId="26" fillId="0" borderId="32" xfId="0" applyNumberFormat="1" applyFont="1" applyBorder="1" applyAlignment="1">
      <alignment horizontal="left"/>
    </xf>
    <xf numFmtId="165" fontId="32" fillId="0" borderId="26" xfId="0" applyNumberFormat="1" applyFont="1" applyBorder="1" applyAlignment="1">
      <alignment horizontal="left"/>
    </xf>
    <xf numFmtId="165" fontId="0" fillId="0" borderId="0" xfId="0" applyNumberFormat="1" applyBorder="1"/>
    <xf numFmtId="0" fontId="0" fillId="0" borderId="16" xfId="0" applyBorder="1"/>
    <xf numFmtId="0" fontId="0" fillId="0" borderId="64" xfId="0" applyBorder="1"/>
    <xf numFmtId="0" fontId="23" fillId="0" borderId="22" xfId="0" applyFont="1" applyBorder="1"/>
    <xf numFmtId="165" fontId="35" fillId="0" borderId="19" xfId="0" applyNumberFormat="1" applyFont="1" applyBorder="1" applyAlignment="1">
      <alignment horizontal="left"/>
    </xf>
    <xf numFmtId="0" fontId="5" fillId="0" borderId="27" xfId="0" applyFont="1" applyBorder="1"/>
    <xf numFmtId="0" fontId="41" fillId="0" borderId="29" xfId="0" applyFont="1" applyBorder="1"/>
    <xf numFmtId="165" fontId="4" fillId="0" borderId="26" xfId="0" applyNumberFormat="1" applyFont="1" applyBorder="1"/>
    <xf numFmtId="165" fontId="48" fillId="0" borderId="32" xfId="0" applyNumberFormat="1" applyFont="1" applyBorder="1"/>
    <xf numFmtId="165" fontId="48" fillId="0" borderId="32" xfId="0" applyNumberFormat="1" applyFont="1" applyBorder="1" applyAlignment="1">
      <alignment horizontal="center"/>
    </xf>
    <xf numFmtId="165" fontId="0" fillId="0" borderId="32" xfId="0" applyNumberFormat="1" applyBorder="1"/>
    <xf numFmtId="0" fontId="48" fillId="0" borderId="26" xfId="0" applyFont="1" applyBorder="1"/>
    <xf numFmtId="165" fontId="0" fillId="0" borderId="19" xfId="0" applyNumberFormat="1" applyBorder="1" applyAlignment="1">
      <alignment horizontal="right"/>
    </xf>
    <xf numFmtId="165" fontId="37" fillId="0" borderId="19" xfId="0" applyNumberFormat="1" applyFont="1" applyBorder="1" applyAlignment="1">
      <alignment horizontal="left"/>
    </xf>
    <xf numFmtId="165" fontId="28" fillId="0" borderId="22" xfId="0" applyNumberFormat="1" applyFont="1" applyBorder="1" applyAlignment="1">
      <alignment horizontal="center"/>
    </xf>
    <xf numFmtId="165" fontId="28" fillId="0" borderId="19" xfId="0" applyNumberFormat="1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165" fontId="29" fillId="0" borderId="22" xfId="0" applyNumberFormat="1" applyFont="1" applyBorder="1" applyAlignment="1">
      <alignment horizontal="center"/>
    </xf>
    <xf numFmtId="165" fontId="26" fillId="0" borderId="26" xfId="0" applyNumberFormat="1" applyFont="1" applyBorder="1" applyAlignment="1">
      <alignment horizontal="left"/>
    </xf>
    <xf numFmtId="165" fontId="37" fillId="0" borderId="26" xfId="0" applyNumberFormat="1" applyFont="1" applyBorder="1" applyAlignment="1">
      <alignment horizontal="left"/>
    </xf>
    <xf numFmtId="165" fontId="28" fillId="0" borderId="27" xfId="0" applyNumberFormat="1" applyFont="1" applyBorder="1" applyAlignment="1">
      <alignment horizontal="center"/>
    </xf>
    <xf numFmtId="165" fontId="29" fillId="0" borderId="27" xfId="0" applyNumberFormat="1" applyFont="1" applyBorder="1" applyAlignment="1">
      <alignment horizontal="center"/>
    </xf>
    <xf numFmtId="165" fontId="34" fillId="0" borderId="26" xfId="0" applyNumberFormat="1" applyFont="1" applyBorder="1" applyAlignment="1">
      <alignment horizontal="left"/>
    </xf>
    <xf numFmtId="165" fontId="36" fillId="0" borderId="19" xfId="0" applyNumberFormat="1" applyFont="1" applyBorder="1" applyAlignment="1">
      <alignment horizontal="left"/>
    </xf>
    <xf numFmtId="0" fontId="24" fillId="0" borderId="65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2" fontId="46" fillId="0" borderId="22" xfId="0" applyNumberFormat="1" applyFont="1" applyBorder="1" applyAlignment="1">
      <alignment horizontal="right"/>
    </xf>
    <xf numFmtId="2" fontId="46" fillId="0" borderId="19" xfId="0" applyNumberFormat="1" applyFont="1" applyBorder="1"/>
    <xf numFmtId="2" fontId="46" fillId="0" borderId="19" xfId="0" applyNumberFormat="1" applyFont="1" applyBorder="1" applyAlignment="1">
      <alignment horizontal="left"/>
    </xf>
    <xf numFmtId="165" fontId="28" fillId="0" borderId="19" xfId="0" applyNumberFormat="1" applyFont="1" applyBorder="1" applyAlignment="1">
      <alignment horizontal="left"/>
    </xf>
    <xf numFmtId="165" fontId="28" fillId="0" borderId="21" xfId="0" applyNumberFormat="1" applyFont="1" applyBorder="1" applyAlignment="1">
      <alignment horizontal="center"/>
    </xf>
    <xf numFmtId="165" fontId="29" fillId="0" borderId="19" xfId="0" applyNumberFormat="1" applyFont="1" applyBorder="1" applyAlignment="1">
      <alignment horizontal="center"/>
    </xf>
    <xf numFmtId="2" fontId="46" fillId="0" borderId="27" xfId="0" applyNumberFormat="1" applyFont="1" applyBorder="1" applyAlignment="1">
      <alignment horizontal="right"/>
    </xf>
    <xf numFmtId="2" fontId="46" fillId="0" borderId="26" xfId="0" applyNumberFormat="1" applyFont="1" applyBorder="1"/>
    <xf numFmtId="2" fontId="46" fillId="0" borderId="26" xfId="0" applyNumberFormat="1" applyFont="1" applyBorder="1" applyAlignment="1">
      <alignment horizontal="left"/>
    </xf>
    <xf numFmtId="165" fontId="28" fillId="0" borderId="26" xfId="0" applyNumberFormat="1" applyFont="1" applyBorder="1" applyAlignment="1">
      <alignment horizontal="left"/>
    </xf>
    <xf numFmtId="165" fontId="28" fillId="0" borderId="32" xfId="0" applyNumberFormat="1" applyFont="1" applyBorder="1" applyAlignment="1">
      <alignment horizontal="center"/>
    </xf>
    <xf numFmtId="165" fontId="30" fillId="0" borderId="26" xfId="0" applyNumberFormat="1" applyFont="1" applyBorder="1" applyAlignment="1">
      <alignment horizontal="center"/>
    </xf>
    <xf numFmtId="2" fontId="46" fillId="0" borderId="19" xfId="0" applyNumberFormat="1" applyFont="1" applyBorder="1" applyAlignment="1">
      <alignment horizontal="right"/>
    </xf>
    <xf numFmtId="2" fontId="46" fillId="0" borderId="26" xfId="0" applyNumberFormat="1" applyFont="1" applyBorder="1" applyAlignment="1">
      <alignment horizontal="right"/>
    </xf>
    <xf numFmtId="0" fontId="18" fillId="0" borderId="19" xfId="0" applyFont="1" applyBorder="1" applyAlignment="1">
      <alignment horizontal="center"/>
    </xf>
    <xf numFmtId="0" fontId="0" fillId="0" borderId="23" xfId="0" applyBorder="1"/>
    <xf numFmtId="165" fontId="0" fillId="0" borderId="19" xfId="0" applyNumberFormat="1" applyBorder="1"/>
    <xf numFmtId="165" fontId="42" fillId="0" borderId="19" xfId="0" applyNumberFormat="1" applyFont="1" applyBorder="1"/>
    <xf numFmtId="165" fontId="0" fillId="0" borderId="21" xfId="0" applyNumberFormat="1" applyBorder="1"/>
    <xf numFmtId="165" fontId="4" fillId="0" borderId="19" xfId="0" applyNumberFormat="1" applyFont="1" applyBorder="1"/>
    <xf numFmtId="165" fontId="4" fillId="0" borderId="21" xfId="0" applyNumberFormat="1" applyFont="1" applyBorder="1" applyAlignment="1">
      <alignment horizontal="center"/>
    </xf>
    <xf numFmtId="0" fontId="5" fillId="0" borderId="19" xfId="0" applyFont="1" applyBorder="1"/>
    <xf numFmtId="0" fontId="4" fillId="0" borderId="19" xfId="0" applyFont="1" applyBorder="1"/>
    <xf numFmtId="165" fontId="4" fillId="0" borderId="21" xfId="0" applyNumberFormat="1" applyFont="1" applyBorder="1"/>
    <xf numFmtId="0" fontId="42" fillId="0" borderId="19" xfId="0" applyFont="1" applyBorder="1"/>
    <xf numFmtId="0" fontId="0" fillId="0" borderId="0" xfId="0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4" fillId="3" borderId="49" xfId="0" applyFont="1" applyFill="1" applyBorder="1" applyAlignment="1">
      <alignment horizontal="center"/>
    </xf>
    <xf numFmtId="0" fontId="24" fillId="3" borderId="50" xfId="0" applyFont="1" applyFill="1" applyBorder="1" applyAlignment="1">
      <alignment horizontal="center"/>
    </xf>
    <xf numFmtId="0" fontId="24" fillId="3" borderId="52" xfId="0" applyFont="1" applyFill="1" applyBorder="1" applyAlignment="1">
      <alignment horizontal="center"/>
    </xf>
    <xf numFmtId="0" fontId="24" fillId="3" borderId="51" xfId="0" applyFont="1" applyFill="1" applyBorder="1" applyAlignment="1">
      <alignment horizontal="center"/>
    </xf>
    <xf numFmtId="0" fontId="43" fillId="0" borderId="62" xfId="0" applyFont="1" applyBorder="1" applyAlignment="1">
      <alignment horizontal="center"/>
    </xf>
    <xf numFmtId="0" fontId="43" fillId="0" borderId="60" xfId="0" applyFont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5" fillId="3" borderId="49" xfId="0" applyFont="1" applyFill="1" applyBorder="1" applyAlignment="1">
      <alignment horizontal="center"/>
    </xf>
    <xf numFmtId="0" fontId="45" fillId="3" borderId="50" xfId="0" applyFont="1" applyFill="1" applyBorder="1" applyAlignment="1">
      <alignment horizontal="center"/>
    </xf>
    <xf numFmtId="0" fontId="45" fillId="3" borderId="1" xfId="0" applyFont="1" applyFill="1" applyBorder="1" applyAlignment="1">
      <alignment horizontal="center"/>
    </xf>
    <xf numFmtId="0" fontId="7" fillId="2" borderId="24" xfId="64" applyFill="1" applyBorder="1" applyAlignment="1">
      <alignment horizontal="center" vertical="center"/>
    </xf>
    <xf numFmtId="0" fontId="7" fillId="2" borderId="17" xfId="64" applyFill="1" applyBorder="1" applyAlignment="1">
      <alignment horizontal="center" vertical="center"/>
    </xf>
    <xf numFmtId="0" fontId="7" fillId="2" borderId="30" xfId="64" applyFill="1" applyBorder="1" applyAlignment="1">
      <alignment horizontal="center" vertical="center"/>
    </xf>
    <xf numFmtId="0" fontId="15" fillId="0" borderId="0" xfId="64" applyFont="1" applyBorder="1" applyAlignment="1">
      <alignment horizontal="center" vertical="center"/>
    </xf>
    <xf numFmtId="0" fontId="15" fillId="0" borderId="13" xfId="64" applyFont="1" applyBorder="1" applyAlignment="1">
      <alignment horizontal="center" vertical="center"/>
    </xf>
    <xf numFmtId="0" fontId="15" fillId="0" borderId="26" xfId="64" applyFont="1" applyBorder="1" applyAlignment="1">
      <alignment horizontal="center" vertical="center"/>
    </xf>
    <xf numFmtId="0" fontId="15" fillId="0" borderId="32" xfId="64" applyFont="1" applyBorder="1" applyAlignment="1">
      <alignment horizontal="center" vertical="center"/>
    </xf>
    <xf numFmtId="0" fontId="15" fillId="0" borderId="19" xfId="64" applyFont="1" applyBorder="1" applyAlignment="1">
      <alignment horizontal="center" vertical="center"/>
    </xf>
    <xf numFmtId="0" fontId="15" fillId="0" borderId="21" xfId="64" applyFont="1" applyBorder="1" applyAlignment="1">
      <alignment horizontal="center" vertical="center"/>
    </xf>
    <xf numFmtId="0" fontId="13" fillId="0" borderId="50" xfId="66" applyFont="1" applyFill="1" applyBorder="1" applyAlignment="1">
      <alignment horizontal="center" vertical="center"/>
    </xf>
    <xf numFmtId="0" fontId="13" fillId="0" borderId="49" xfId="66" applyFont="1" applyFill="1" applyBorder="1" applyAlignment="1">
      <alignment horizontal="center" vertical="center"/>
    </xf>
    <xf numFmtId="0" fontId="13" fillId="0" borderId="1" xfId="66" applyFont="1" applyFill="1" applyBorder="1" applyAlignment="1">
      <alignment horizontal="center" vertical="center"/>
    </xf>
    <xf numFmtId="0" fontId="13" fillId="0" borderId="52" xfId="66" applyFont="1" applyFill="1" applyBorder="1" applyAlignment="1">
      <alignment horizontal="center" vertical="center"/>
    </xf>
    <xf numFmtId="0" fontId="13" fillId="0" borderId="51" xfId="66" applyFont="1" applyFill="1" applyBorder="1" applyAlignment="1">
      <alignment horizontal="center" vertical="center"/>
    </xf>
    <xf numFmtId="2" fontId="16" fillId="0" borderId="51" xfId="64" applyNumberFormat="1" applyFont="1" applyFill="1" applyBorder="1" applyAlignment="1">
      <alignment horizontal="center"/>
    </xf>
    <xf numFmtId="2" fontId="16" fillId="0" borderId="49" xfId="64" applyNumberFormat="1" applyFont="1" applyFill="1" applyBorder="1" applyAlignment="1">
      <alignment horizontal="center"/>
    </xf>
    <xf numFmtId="2" fontId="16" fillId="0" borderId="52" xfId="64" applyNumberFormat="1" applyFont="1" applyFill="1" applyBorder="1" applyAlignment="1">
      <alignment horizontal="center"/>
    </xf>
    <xf numFmtId="2" fontId="16" fillId="0" borderId="1" xfId="64" applyNumberFormat="1" applyFont="1" applyFill="1" applyBorder="1" applyAlignment="1">
      <alignment horizontal="center"/>
    </xf>
    <xf numFmtId="2" fontId="16" fillId="0" borderId="50" xfId="64" applyNumberFormat="1" applyFont="1" applyFill="1" applyBorder="1" applyAlignment="1">
      <alignment horizontal="center"/>
    </xf>
    <xf numFmtId="0" fontId="15" fillId="0" borderId="42" xfId="64" applyFont="1" applyBorder="1" applyAlignment="1">
      <alignment horizontal="center" vertical="center"/>
    </xf>
    <xf numFmtId="0" fontId="15" fillId="0" borderId="44" xfId="64" applyFont="1" applyBorder="1" applyAlignment="1">
      <alignment horizontal="center" vertical="center"/>
    </xf>
    <xf numFmtId="0" fontId="15" fillId="0" borderId="33" xfId="64" applyFont="1" applyBorder="1" applyAlignment="1">
      <alignment horizontal="center" vertical="center"/>
    </xf>
    <xf numFmtId="0" fontId="15" fillId="0" borderId="35" xfId="64" applyFont="1" applyBorder="1" applyAlignment="1">
      <alignment horizontal="center" vertical="center"/>
    </xf>
    <xf numFmtId="0" fontId="15" fillId="0" borderId="56" xfId="64" applyFont="1" applyBorder="1" applyAlignment="1">
      <alignment horizontal="center" vertical="center"/>
    </xf>
    <xf numFmtId="0" fontId="15" fillId="0" borderId="58" xfId="64" applyFont="1" applyBorder="1" applyAlignment="1">
      <alignment horizontal="center" vertical="center"/>
    </xf>
    <xf numFmtId="0" fontId="7" fillId="2" borderId="48" xfId="64" applyFill="1" applyBorder="1" applyAlignment="1">
      <alignment horizontal="center" vertical="center"/>
    </xf>
    <xf numFmtId="0" fontId="7" fillId="2" borderId="39" xfId="64" applyFill="1" applyBorder="1" applyAlignment="1">
      <alignment horizontal="center" vertical="center"/>
    </xf>
    <xf numFmtId="0" fontId="7" fillId="2" borderId="10" xfId="64" applyFill="1" applyBorder="1" applyAlignment="1">
      <alignment horizontal="center" vertical="center"/>
    </xf>
    <xf numFmtId="0" fontId="15" fillId="0" borderId="41" xfId="64" applyFont="1" applyBorder="1" applyAlignment="1">
      <alignment horizontal="center" vertical="center"/>
    </xf>
    <xf numFmtId="0" fontId="15" fillId="0" borderId="11" xfId="64" applyFont="1" applyBorder="1" applyAlignment="1">
      <alignment horizontal="center" vertical="center"/>
    </xf>
    <xf numFmtId="0" fontId="15" fillId="0" borderId="3" xfId="64" applyFont="1" applyBorder="1" applyAlignment="1">
      <alignment horizontal="center" vertical="center"/>
    </xf>
    <xf numFmtId="0" fontId="7" fillId="2" borderId="55" xfId="64" applyFill="1" applyBorder="1" applyAlignment="1">
      <alignment horizontal="center" vertical="center"/>
    </xf>
    <xf numFmtId="0" fontId="15" fillId="0" borderId="31" xfId="64" applyFont="1" applyBorder="1" applyAlignment="1">
      <alignment horizontal="center" vertical="center"/>
    </xf>
    <xf numFmtId="0" fontId="15" fillId="0" borderId="18" xfId="64" applyFont="1" applyBorder="1" applyAlignment="1">
      <alignment horizontal="center" vertical="center"/>
    </xf>
    <xf numFmtId="0" fontId="15" fillId="0" borderId="6" xfId="64" applyFont="1" applyBorder="1" applyAlignment="1">
      <alignment horizontal="center" vertical="center"/>
    </xf>
    <xf numFmtId="0" fontId="15" fillId="0" borderId="5" xfId="64" applyFont="1" applyBorder="1" applyAlignment="1">
      <alignment horizontal="center" vertical="center"/>
    </xf>
    <xf numFmtId="0" fontId="15" fillId="0" borderId="2" xfId="64" applyFont="1" applyBorder="1" applyAlignment="1">
      <alignment horizontal="center" vertical="center"/>
    </xf>
    <xf numFmtId="0" fontId="16" fillId="0" borderId="50" xfId="64" applyFont="1" applyFill="1" applyBorder="1" applyAlignment="1">
      <alignment horizontal="center"/>
    </xf>
    <xf numFmtId="0" fontId="16" fillId="0" borderId="49" xfId="64" applyFont="1" applyFill="1" applyBorder="1" applyAlignment="1">
      <alignment horizontal="center"/>
    </xf>
    <xf numFmtId="0" fontId="16" fillId="0" borderId="1" xfId="64" applyFont="1" applyFill="1" applyBorder="1" applyAlignment="1">
      <alignment horizontal="center"/>
    </xf>
    <xf numFmtId="0" fontId="15" fillId="0" borderId="57" xfId="64" applyFont="1" applyBorder="1" applyAlignment="1">
      <alignment horizontal="center" vertical="center"/>
    </xf>
  </cellXfs>
  <cellStyles count="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Normal" xfId="0" builtinId="0"/>
    <cellStyle name="Normální 2" xfId="9" xr:uid="{00000000-0005-0000-0000-000020000000}"/>
    <cellStyle name="Normální 3" xfId="64" xr:uid="{00000000-0005-0000-0000-000021000000}"/>
    <cellStyle name="Normální 3 2" xfId="66" xr:uid="{00000000-0005-0000-0000-000022000000}"/>
    <cellStyle name="Procenta 2" xfId="65" xr:uid="{00000000-0005-0000-0000-000042000000}"/>
  </cellStyles>
  <dxfs count="0"/>
  <tableStyles count="0" defaultTableStyle="TableStyleMedium9" defaultPivotStyle="PivotStyleMedium4"/>
  <colors>
    <mruColors>
      <color rgb="FF3366FF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4CE9-BE6F-194E-A4BD-06F6715FD105}">
  <sheetPr>
    <pageSetUpPr fitToPage="1"/>
  </sheetPr>
  <dimension ref="A1:AN102"/>
  <sheetViews>
    <sheetView tabSelected="1" zoomScale="129" zoomScaleNormal="129" workbookViewId="0">
      <selection activeCell="Y29" sqref="Y29"/>
    </sheetView>
  </sheetViews>
  <sheetFormatPr baseColWidth="10" defaultColWidth="8.83203125" defaultRowHeight="16"/>
  <cols>
    <col min="1" max="1" width="11" customWidth="1"/>
    <col min="2" max="2" width="14" bestFit="1" customWidth="1"/>
    <col min="3" max="3" width="7" customWidth="1"/>
    <col min="4" max="4" width="1.6640625" bestFit="1" customWidth="1"/>
    <col min="5" max="6" width="5.6640625" customWidth="1"/>
    <col min="7" max="7" width="5.83203125" customWidth="1"/>
    <col min="8" max="8" width="7" customWidth="1"/>
    <col min="9" max="9" width="1.6640625" bestFit="1" customWidth="1"/>
    <col min="10" max="11" width="5.6640625" customWidth="1"/>
    <col min="12" max="12" width="5.83203125" customWidth="1"/>
    <col min="13" max="13" width="7" customWidth="1"/>
    <col min="14" max="14" width="1.6640625" bestFit="1" customWidth="1"/>
    <col min="15" max="16" width="5.6640625" customWidth="1"/>
    <col min="17" max="17" width="5.83203125" customWidth="1"/>
    <col min="18" max="18" width="7" customWidth="1"/>
    <col min="19" max="19" width="1.6640625" bestFit="1" customWidth="1"/>
    <col min="20" max="21" width="5.6640625" customWidth="1"/>
    <col min="22" max="22" width="5.83203125" customWidth="1"/>
    <col min="23" max="23" width="7" customWidth="1"/>
    <col min="24" max="24" width="1.6640625" bestFit="1" customWidth="1"/>
    <col min="25" max="26" width="5.6640625" customWidth="1"/>
    <col min="27" max="27" width="5.83203125" customWidth="1"/>
    <col min="28" max="28" width="7" customWidth="1"/>
    <col min="29" max="29" width="1.6640625" bestFit="1" customWidth="1"/>
    <col min="30" max="31" width="5.6640625" customWidth="1"/>
    <col min="32" max="32" width="5.83203125" customWidth="1"/>
    <col min="33" max="33" width="7" customWidth="1"/>
    <col min="34" max="34" width="1.6640625" bestFit="1" customWidth="1"/>
    <col min="35" max="35" width="5.6640625" customWidth="1"/>
    <col min="36" max="36" width="5.83203125" customWidth="1"/>
    <col min="37" max="37" width="7" customWidth="1"/>
    <col min="38" max="38" width="1.6640625" bestFit="1" customWidth="1"/>
    <col min="39" max="39" width="5.6640625" customWidth="1"/>
    <col min="40" max="40" width="5.83203125" customWidth="1"/>
  </cols>
  <sheetData>
    <row r="1" spans="1:32" ht="19">
      <c r="A1" s="104"/>
    </row>
    <row r="2" spans="1:32" s="179" customFormat="1">
      <c r="A2" s="238" t="s">
        <v>152</v>
      </c>
    </row>
    <row r="3" spans="1:32" s="179" customFormat="1">
      <c r="A3" s="238" t="s">
        <v>153</v>
      </c>
    </row>
    <row r="4" spans="1:32">
      <c r="A4" s="1" t="s">
        <v>151</v>
      </c>
      <c r="I4" s="1"/>
      <c r="L4" s="173"/>
      <c r="M4" s="173"/>
      <c r="N4" s="180" t="s">
        <v>157</v>
      </c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73"/>
      <c r="AA4" s="173" t="s">
        <v>161</v>
      </c>
    </row>
    <row r="5" spans="1:32">
      <c r="A5" s="1"/>
      <c r="I5" s="1"/>
      <c r="L5" s="173"/>
      <c r="M5" s="173"/>
      <c r="N5" s="180" t="s">
        <v>162</v>
      </c>
      <c r="O5" s="180"/>
      <c r="P5" s="180"/>
      <c r="Q5" s="180"/>
      <c r="R5" s="180"/>
      <c r="S5" s="180"/>
      <c r="T5" s="180"/>
      <c r="U5" s="180"/>
      <c r="V5" s="180"/>
      <c r="W5" s="180"/>
      <c r="X5" s="180"/>
      <c r="AA5" t="s">
        <v>145</v>
      </c>
    </row>
    <row r="6" spans="1:32">
      <c r="I6" s="1"/>
      <c r="L6" s="173"/>
      <c r="M6" s="173"/>
      <c r="N6" s="180" t="s">
        <v>158</v>
      </c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2"/>
      <c r="AA6" s="2" t="s">
        <v>146</v>
      </c>
    </row>
    <row r="7" spans="1:32">
      <c r="A7" s="2"/>
      <c r="I7" s="1"/>
      <c r="L7" s="173"/>
      <c r="M7" s="173"/>
      <c r="N7" s="180" t="s">
        <v>163</v>
      </c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3"/>
      <c r="AA7" s="3"/>
    </row>
    <row r="8" spans="1:32">
      <c r="A8" s="3"/>
    </row>
    <row r="9" spans="1:32" s="171" customFormat="1" ht="19">
      <c r="A9" s="170" t="s">
        <v>143</v>
      </c>
    </row>
    <row r="10" spans="1:32" s="171" customFormat="1" ht="7" customHeight="1">
      <c r="A10" s="170"/>
    </row>
    <row r="11" spans="1:32">
      <c r="A11" s="107" t="s">
        <v>154</v>
      </c>
    </row>
    <row r="12" spans="1:32">
      <c r="A12" s="106"/>
    </row>
    <row r="14" spans="1:32" ht="15" customHeight="1" thickBot="1">
      <c r="A14" s="106"/>
    </row>
    <row r="15" spans="1:32" ht="17" thickBot="1">
      <c r="A15" s="225" t="s">
        <v>136</v>
      </c>
      <c r="B15" s="221" t="s">
        <v>137</v>
      </c>
      <c r="C15" s="307" t="str">
        <f>'Table S3-All Data_18023C'!X203</f>
        <v>Total Cytokinins</v>
      </c>
      <c r="D15" s="306"/>
      <c r="E15" s="306"/>
      <c r="F15" s="306"/>
      <c r="G15" s="308"/>
      <c r="H15" s="309" t="str">
        <f>'Table S3-All Data_18023C'!D203</f>
        <v>Total CK Bases</v>
      </c>
      <c r="I15" s="306"/>
      <c r="J15" s="306"/>
      <c r="K15" s="306"/>
      <c r="L15" s="308"/>
      <c r="M15" s="309" t="str">
        <f>'Table S3-All Data_18023C'!H203</f>
        <v>Total CK Ribosides</v>
      </c>
      <c r="N15" s="306"/>
      <c r="O15" s="306"/>
      <c r="P15" s="306"/>
      <c r="Q15" s="308"/>
      <c r="R15" s="309" t="str">
        <f>'Table S3-All Data_18023C'!L203</f>
        <v>Total CK Nucleotides</v>
      </c>
      <c r="S15" s="306"/>
      <c r="T15" s="306"/>
      <c r="U15" s="306"/>
      <c r="V15" s="308"/>
      <c r="W15" s="309" t="str">
        <f>'Table S3-All Data_18023C'!P203</f>
        <v>Total CK O-glucosides</v>
      </c>
      <c r="X15" s="306"/>
      <c r="Y15" s="306"/>
      <c r="Z15" s="306"/>
      <c r="AA15" s="308"/>
      <c r="AB15" s="306" t="str">
        <f>'Table S3-All Data_18023C'!T203</f>
        <v>Total CK N-glucosides</v>
      </c>
      <c r="AC15" s="306"/>
      <c r="AD15" s="306"/>
      <c r="AE15" s="306"/>
      <c r="AF15" s="306"/>
    </row>
    <row r="16" spans="1:32">
      <c r="A16" s="233" t="s">
        <v>135</v>
      </c>
      <c r="B16" s="111" t="s">
        <v>138</v>
      </c>
      <c r="C16" s="122">
        <f>'Table S3-All Data_18023C'!Y204</f>
        <v>455.99335010265622</v>
      </c>
      <c r="D16" s="111" t="str">
        <f>'Table S3-All Data_18023C'!Z204</f>
        <v>±</v>
      </c>
      <c r="E16" s="113">
        <f>'Table S3-All Data_18023C'!AA204</f>
        <v>59.502373644287736</v>
      </c>
      <c r="F16" s="113"/>
      <c r="G16" s="124"/>
      <c r="H16" s="216">
        <f>'Table S3-All Data_18023C'!E204</f>
        <v>338.53795642565171</v>
      </c>
      <c r="I16" s="111" t="str">
        <f>'Table S3-All Data_18023C'!F204</f>
        <v>±</v>
      </c>
      <c r="J16" s="113">
        <f>'Table S3-All Data_18023C'!G204</f>
        <v>58.217611493713513</v>
      </c>
      <c r="K16" s="113"/>
      <c r="L16" s="124"/>
      <c r="M16" s="235">
        <f>'Table S3-All Data_18023C'!I204</f>
        <v>3.027439242880571</v>
      </c>
      <c r="N16" s="145" t="str">
        <f>'Table S3-All Data_18023C'!J204</f>
        <v>±</v>
      </c>
      <c r="O16" s="146">
        <f>'Table S3-All Data_18023C'!K204</f>
        <v>0.32589373794504845</v>
      </c>
      <c r="P16" s="146"/>
      <c r="Q16" s="124"/>
      <c r="R16" s="216">
        <f>'Table S3-All Data_18023C'!M204</f>
        <v>52.756693381016284</v>
      </c>
      <c r="S16" s="111" t="str">
        <f>'Table S3-All Data_18023C'!N204</f>
        <v>±</v>
      </c>
      <c r="T16" s="113">
        <f>'Table S3-All Data_18023C'!O204</f>
        <v>4.7565860260950679</v>
      </c>
      <c r="U16" s="113"/>
      <c r="V16" s="124"/>
      <c r="W16" s="216">
        <f>'Table S3-All Data_18023C'!Q204</f>
        <v>60.324680418074408</v>
      </c>
      <c r="X16" s="111" t="str">
        <f>'Table S3-All Data_18023C'!R204</f>
        <v>±</v>
      </c>
      <c r="Y16" s="113">
        <f>'Table S3-All Data_18023C'!S204</f>
        <v>7.9255315831125053</v>
      </c>
      <c r="Z16" s="113"/>
      <c r="AA16" s="124"/>
      <c r="AB16" s="144">
        <f>'Table S3-All Data_18023C'!U204</f>
        <v>1.3465806350332989</v>
      </c>
      <c r="AC16" s="145" t="str">
        <f>'Table S3-All Data_18023C'!V204</f>
        <v>±</v>
      </c>
      <c r="AD16" s="146">
        <f>'Table S3-All Data_18023C'!W204</f>
        <v>6.3594700924627809E-2</v>
      </c>
      <c r="AE16" s="146"/>
      <c r="AF16" s="111"/>
    </row>
    <row r="17" spans="1:40">
      <c r="A17" s="303" t="s">
        <v>139</v>
      </c>
      <c r="B17" s="140" t="s">
        <v>5</v>
      </c>
      <c r="C17" s="123">
        <f>'Table S3-All Data_18023C'!Y209</f>
        <v>127.51238497936322</v>
      </c>
      <c r="D17" s="109" t="str">
        <f>'Table S3-All Data_18023C'!Z209</f>
        <v>±</v>
      </c>
      <c r="E17" s="115">
        <f>'Table S3-All Data_18023C'!AA209</f>
        <v>10.252033855717501</v>
      </c>
      <c r="F17" s="160"/>
      <c r="G17" s="125"/>
      <c r="H17" s="215">
        <f>'Table S3-All Data_18023C'!E209</f>
        <v>45.134299555807949</v>
      </c>
      <c r="I17" s="109" t="str">
        <f>'Table S3-All Data_18023C'!F209</f>
        <v>±</v>
      </c>
      <c r="J17" s="115">
        <f>'Table S3-All Data_18023C'!G209</f>
        <v>9.7809678880691031</v>
      </c>
      <c r="K17" s="160"/>
      <c r="L17" s="125"/>
      <c r="M17" s="236">
        <f>'Table S3-All Data_18023C'!I209</f>
        <v>3.1073589946838789</v>
      </c>
      <c r="N17" s="148" t="str">
        <f>'Table S3-All Data_18023C'!J209</f>
        <v>±</v>
      </c>
      <c r="O17" s="149">
        <f>'Table S3-All Data_18023C'!K209</f>
        <v>0.41915056371880377</v>
      </c>
      <c r="P17" s="160"/>
      <c r="Q17" s="125"/>
      <c r="R17" s="215">
        <f>'Table S3-All Data_18023C'!M209</f>
        <v>30.661303006277272</v>
      </c>
      <c r="S17" s="109" t="str">
        <f>'Table S3-All Data_18023C'!N209</f>
        <v>±</v>
      </c>
      <c r="T17" s="115">
        <f>'Table S3-All Data_18023C'!O209</f>
        <v>1.8792730166399927</v>
      </c>
      <c r="U17" s="160"/>
      <c r="V17" s="125"/>
      <c r="W17" s="215">
        <f>'Table S3-All Data_18023C'!Q209</f>
        <v>48.44279905958679</v>
      </c>
      <c r="X17" s="109" t="str">
        <f>'Table S3-All Data_18023C'!R209</f>
        <v>±</v>
      </c>
      <c r="Y17" s="115">
        <f>'Table S3-All Data_18023C'!S209</f>
        <v>2.5512125889693804</v>
      </c>
      <c r="Z17" s="115"/>
      <c r="AA17" s="125"/>
      <c r="AB17" s="147">
        <f>'Table S3-All Data_18023C'!U209</f>
        <v>0.16662436300731351</v>
      </c>
      <c r="AC17" s="148" t="str">
        <f>'Table S3-All Data_18023C'!V209</f>
        <v>±</v>
      </c>
      <c r="AD17" s="149">
        <f>'Table S3-All Data_18023C'!W209</f>
        <v>8.6227801580627764E-3</v>
      </c>
      <c r="AE17" s="159"/>
      <c r="AF17" s="116"/>
    </row>
    <row r="18" spans="1:40">
      <c r="A18" s="304"/>
      <c r="B18" s="117" t="s">
        <v>6</v>
      </c>
      <c r="C18" s="123">
        <f>'Table S3-All Data_18023C'!Y214</f>
        <v>108.19682540573376</v>
      </c>
      <c r="D18" s="109" t="str">
        <f>'Table S3-All Data_18023C'!Z214</f>
        <v>±</v>
      </c>
      <c r="E18" s="115">
        <f>'Table S3-All Data_18023C'!AA214</f>
        <v>11.227428402042943</v>
      </c>
      <c r="F18" s="141"/>
      <c r="G18" s="155" t="str">
        <f>'Table S3-All Data_18023C'!Y218</f>
        <v>*</v>
      </c>
      <c r="H18" s="215">
        <f>'Table S3-All Data_18023C'!E214</f>
        <v>29.009144971261001</v>
      </c>
      <c r="I18" s="109" t="str">
        <f>'Table S3-All Data_18023C'!F214</f>
        <v>±</v>
      </c>
      <c r="J18" s="115">
        <f>'Table S3-All Data_18023C'!G214</f>
        <v>5.953406514648572</v>
      </c>
      <c r="K18" s="141"/>
      <c r="L18" s="155" t="str">
        <f>'Table S3-All Data_18023C'!E218</f>
        <v>*</v>
      </c>
      <c r="M18" s="236">
        <f>'Table S3-All Data_18023C'!I214</f>
        <v>2.5211041132793612</v>
      </c>
      <c r="N18" s="148" t="str">
        <f>'Table S3-All Data_18023C'!J214</f>
        <v>±</v>
      </c>
      <c r="O18" s="149">
        <f>'Table S3-All Data_18023C'!K214</f>
        <v>0.27238923177463581</v>
      </c>
      <c r="P18" s="141"/>
      <c r="Q18" s="155" t="str">
        <f>'Table S3-All Data_18023C'!I218</f>
        <v>*</v>
      </c>
      <c r="R18" s="215">
        <f>'Table S3-All Data_18023C'!M214</f>
        <v>25.454458283000271</v>
      </c>
      <c r="S18" s="109" t="str">
        <f>'Table S3-All Data_18023C'!N214</f>
        <v>±</v>
      </c>
      <c r="T18" s="115">
        <f>'Table S3-All Data_18023C'!O214</f>
        <v>1.0862330231168238</v>
      </c>
      <c r="U18" s="141"/>
      <c r="V18" s="155" t="str">
        <f>'Table S3-All Data_18023C'!M218</f>
        <v>**</v>
      </c>
      <c r="W18" s="215">
        <f>'Table S3-All Data_18023C'!Q214</f>
        <v>51.012109105847422</v>
      </c>
      <c r="X18" s="109" t="str">
        <f>'Table S3-All Data_18023C'!R214</f>
        <v>±</v>
      </c>
      <c r="Y18" s="115">
        <f>'Table S3-All Data_18023C'!S214</f>
        <v>5.288893971638001</v>
      </c>
      <c r="Z18" s="115"/>
      <c r="AA18" s="126" t="str">
        <f>'Table S3-All Data_18023C'!Q218</f>
        <v>-</v>
      </c>
      <c r="AB18" s="147">
        <f>'Table S3-All Data_18023C'!U214</f>
        <v>0.2000089323456975</v>
      </c>
      <c r="AC18" s="148" t="str">
        <f>'Table S3-All Data_18023C'!V214</f>
        <v>±</v>
      </c>
      <c r="AD18" s="149">
        <f>'Table S3-All Data_18023C'!W214</f>
        <v>7.8583410831252181E-3</v>
      </c>
      <c r="AE18" s="141"/>
      <c r="AF18" s="156" t="str">
        <f>'Table S3-All Data_18023C'!U218</f>
        <v>***</v>
      </c>
    </row>
    <row r="19" spans="1:40">
      <c r="A19" s="303" t="s">
        <v>140</v>
      </c>
      <c r="B19" s="253" t="s">
        <v>5</v>
      </c>
      <c r="C19" s="136">
        <f>'Table S3-All Data_18023C'!Y219</f>
        <v>103.15529712813017</v>
      </c>
      <c r="D19" s="135" t="str">
        <f>'Table S3-All Data_18023C'!Z219</f>
        <v>±</v>
      </c>
      <c r="E19" s="137">
        <f>'Table S3-All Data_18023C'!AA219</f>
        <v>8.4157015039781289</v>
      </c>
      <c r="F19" s="254"/>
      <c r="G19" s="138"/>
      <c r="H19" s="234">
        <f>'Table S3-All Data_18023C'!E219</f>
        <v>19.534471510377806</v>
      </c>
      <c r="I19" s="135" t="str">
        <f>'Table S3-All Data_18023C'!F219</f>
        <v>±</v>
      </c>
      <c r="J19" s="137">
        <f>'Table S3-All Data_18023C'!G219</f>
        <v>3.2113261178331927</v>
      </c>
      <c r="K19" s="254"/>
      <c r="L19" s="138"/>
      <c r="M19" s="237">
        <f>'Table S3-All Data_18023C'!I219</f>
        <v>1.5264119353202834</v>
      </c>
      <c r="N19" s="151" t="str">
        <f>'Table S3-All Data_18023C'!J219</f>
        <v>±</v>
      </c>
      <c r="O19" s="152">
        <f>'Table S3-All Data_18023C'!K219</f>
        <v>0.23925098624342747</v>
      </c>
      <c r="P19" s="152"/>
      <c r="Q19" s="138"/>
      <c r="R19" s="234">
        <f>'Table S3-All Data_18023C'!M219</f>
        <v>35.445294318587756</v>
      </c>
      <c r="S19" s="135" t="str">
        <f>'Table S3-All Data_18023C'!N219</f>
        <v>±</v>
      </c>
      <c r="T19" s="137">
        <f>'Table S3-All Data_18023C'!O219</f>
        <v>1.4342366171882717</v>
      </c>
      <c r="U19" s="254"/>
      <c r="V19" s="138"/>
      <c r="W19" s="234">
        <f>'Table S3-All Data_18023C'!Q219</f>
        <v>46.57468206967048</v>
      </c>
      <c r="X19" s="135" t="str">
        <f>'Table S3-All Data_18023C'!R219</f>
        <v>±</v>
      </c>
      <c r="Y19" s="137">
        <f>'Table S3-All Data_18023C'!S219</f>
        <v>6.518759342315426</v>
      </c>
      <c r="Z19" s="137"/>
      <c r="AA19" s="138"/>
      <c r="AB19" s="150">
        <f>'Table S3-All Data_18023C'!U219</f>
        <v>7.4437294173851171E-2</v>
      </c>
      <c r="AC19" s="151" t="str">
        <f>'Table S3-All Data_18023C'!V219</f>
        <v>±</v>
      </c>
      <c r="AD19" s="152">
        <f>'Table S3-All Data_18023C'!W219</f>
        <v>7.7673428269484255E-3</v>
      </c>
      <c r="AE19" s="254"/>
      <c r="AF19" s="139"/>
    </row>
    <row r="20" spans="1:40">
      <c r="A20" s="304"/>
      <c r="B20" s="255" t="s">
        <v>6</v>
      </c>
      <c r="C20" s="122">
        <f>'Table S3-All Data_18023C'!Y224</f>
        <v>88.111341162892984</v>
      </c>
      <c r="D20" s="111" t="str">
        <f>'Table S3-All Data_18023C'!Z224</f>
        <v>±</v>
      </c>
      <c r="E20" s="113">
        <f>'Table S3-All Data_18023C'!AA224</f>
        <v>4.9217534371458775</v>
      </c>
      <c r="F20" s="246"/>
      <c r="G20" s="247" t="str">
        <f>'Table S3-All Data_18023C'!Y228</f>
        <v>*</v>
      </c>
      <c r="H20" s="216">
        <f>'Table S3-All Data_18023C'!E224</f>
        <v>13.102350810829009</v>
      </c>
      <c r="I20" s="111" t="str">
        <f>'Table S3-All Data_18023C'!F224</f>
        <v>±</v>
      </c>
      <c r="J20" s="113">
        <f>'Table S3-All Data_18023C'!G224</f>
        <v>2.5532691823061122</v>
      </c>
      <c r="K20" s="246"/>
      <c r="L20" s="247" t="str">
        <f>'Table S3-All Data_18023C'!E228</f>
        <v>*</v>
      </c>
      <c r="M20" s="235">
        <f>'Table S3-All Data_18023C'!I224</f>
        <v>1.5539740308471977</v>
      </c>
      <c r="N20" s="145" t="str">
        <f>'Table S3-All Data_18023C'!J224</f>
        <v>±</v>
      </c>
      <c r="O20" s="146">
        <f>'Table S3-All Data_18023C'!K224</f>
        <v>0.15437643571785364</v>
      </c>
      <c r="P20" s="146"/>
      <c r="Q20" s="248" t="str">
        <f>'Table S3-All Data_18023C'!I228</f>
        <v>-</v>
      </c>
      <c r="R20" s="216">
        <f>'Table S3-All Data_18023C'!M224</f>
        <v>29.280091409496912</v>
      </c>
      <c r="S20" s="111" t="str">
        <f>'Table S3-All Data_18023C'!N224</f>
        <v>±</v>
      </c>
      <c r="T20" s="113">
        <f>'Table S3-All Data_18023C'!O224</f>
        <v>2.0260663130970764</v>
      </c>
      <c r="U20" s="246"/>
      <c r="V20" s="247" t="str">
        <f>'Table S3-All Data_18023C'!M228</f>
        <v>**</v>
      </c>
      <c r="W20" s="216">
        <f>'Table S3-All Data_18023C'!Q224</f>
        <v>44.065168056983246</v>
      </c>
      <c r="X20" s="111" t="str">
        <f>'Table S3-All Data_18023C'!R224</f>
        <v>±</v>
      </c>
      <c r="Y20" s="113">
        <f>'Table S3-All Data_18023C'!S224</f>
        <v>3.4466216592113326</v>
      </c>
      <c r="Z20" s="113"/>
      <c r="AA20" s="248" t="str">
        <f>'Table S3-All Data_18023C'!Q228</f>
        <v>-</v>
      </c>
      <c r="AB20" s="144">
        <f>'Table S3-All Data_18023C'!U224</f>
        <v>0.10975685473661607</v>
      </c>
      <c r="AC20" s="145" t="str">
        <f>'Table S3-All Data_18023C'!V224</f>
        <v>±</v>
      </c>
      <c r="AD20" s="146">
        <f>'Table S3-All Data_18023C'!W224</f>
        <v>5.3539689336369045E-3</v>
      </c>
      <c r="AE20" s="246"/>
      <c r="AF20" s="249" t="str">
        <f>'Table S3-All Data_18023C'!U228</f>
        <v>***</v>
      </c>
    </row>
    <row r="21" spans="1:40">
      <c r="A21" s="303" t="s">
        <v>141</v>
      </c>
      <c r="B21" s="253" t="s">
        <v>5</v>
      </c>
      <c r="C21" s="136">
        <f>'Table S3-All Data_18023C'!Y229</f>
        <v>149.20126314387292</v>
      </c>
      <c r="D21" s="135" t="str">
        <f>'Table S3-All Data_18023C'!Z229</f>
        <v>±</v>
      </c>
      <c r="E21" s="137">
        <f>'Table S3-All Data_18023C'!AA229</f>
        <v>4.513933551716514</v>
      </c>
      <c r="F21" s="254"/>
      <c r="G21" s="138"/>
      <c r="H21" s="234">
        <f>'Table S3-All Data_18023C'!E229</f>
        <v>17.12317300409179</v>
      </c>
      <c r="I21" s="135" t="str">
        <f>'Table S3-All Data_18023C'!F229</f>
        <v>±</v>
      </c>
      <c r="J21" s="137">
        <f>'Table S3-All Data_18023C'!G229</f>
        <v>1.5707822601847417</v>
      </c>
      <c r="K21" s="254"/>
      <c r="L21" s="138"/>
      <c r="M21" s="237">
        <f>'Table S3-All Data_18023C'!I229</f>
        <v>3.0620606528260819</v>
      </c>
      <c r="N21" s="151" t="str">
        <f>'Table S3-All Data_18023C'!J229</f>
        <v>±</v>
      </c>
      <c r="O21" s="152">
        <f>'Table S3-All Data_18023C'!K229</f>
        <v>0.70924510492100901</v>
      </c>
      <c r="P21" s="254"/>
      <c r="Q21" s="138"/>
      <c r="R21" s="234">
        <f>'Table S3-All Data_18023C'!M229</f>
        <v>83.594958835487631</v>
      </c>
      <c r="S21" s="135" t="str">
        <f>'Table S3-All Data_18023C'!N229</f>
        <v>±</v>
      </c>
      <c r="T21" s="137">
        <f>'Table S3-All Data_18023C'!O229</f>
        <v>1.9228687758159833</v>
      </c>
      <c r="U21" s="254"/>
      <c r="V21" s="138"/>
      <c r="W21" s="234">
        <f>'Table S3-All Data_18023C'!Q229</f>
        <v>45.313128567628588</v>
      </c>
      <c r="X21" s="135" t="str">
        <f>'Table S3-All Data_18023C'!R229</f>
        <v>±</v>
      </c>
      <c r="Y21" s="137">
        <f>'Table S3-All Data_18023C'!S229</f>
        <v>1.9462589686130365</v>
      </c>
      <c r="Z21" s="137"/>
      <c r="AA21" s="138"/>
      <c r="AB21" s="150">
        <f>'Table S3-All Data_18023C'!U229</f>
        <v>0.10794208383883744</v>
      </c>
      <c r="AC21" s="151" t="str">
        <f>'Table S3-All Data_18023C'!V229</f>
        <v>±</v>
      </c>
      <c r="AD21" s="152">
        <f>'Table S3-All Data_18023C'!W229</f>
        <v>7.1238593891197058E-3</v>
      </c>
      <c r="AE21" s="254"/>
      <c r="AF21" s="139"/>
    </row>
    <row r="22" spans="1:40">
      <c r="A22" s="304"/>
      <c r="B22" s="255" t="s">
        <v>6</v>
      </c>
      <c r="C22" s="122">
        <f>'Table S3-All Data_18023C'!Y234</f>
        <v>88.562697244036968</v>
      </c>
      <c r="D22" s="111" t="str">
        <f>'Table S3-All Data_18023C'!Z234</f>
        <v>±</v>
      </c>
      <c r="E22" s="113">
        <f>'Table S3-All Data_18023C'!AA234</f>
        <v>1.5639619604589965</v>
      </c>
      <c r="F22" s="246"/>
      <c r="G22" s="247" t="str">
        <f>'Table S3-All Data_18023C'!Y238</f>
        <v>***</v>
      </c>
      <c r="H22" s="216">
        <f>'Table S3-All Data_18023C'!E234</f>
        <v>11.718914976454162</v>
      </c>
      <c r="I22" s="111" t="str">
        <f>'Table S3-All Data_18023C'!F234</f>
        <v>±</v>
      </c>
      <c r="J22" s="113">
        <f>'Table S3-All Data_18023C'!G234</f>
        <v>2.33964697756134</v>
      </c>
      <c r="K22" s="246"/>
      <c r="L22" s="247" t="str">
        <f>'Table S3-All Data_18023C'!E238</f>
        <v>**</v>
      </c>
      <c r="M22" s="235">
        <f>'Table S3-All Data_18023C'!I234</f>
        <v>1.4191862827093815</v>
      </c>
      <c r="N22" s="145" t="str">
        <f>'Table S3-All Data_18023C'!J234</f>
        <v>±</v>
      </c>
      <c r="O22" s="146">
        <f>'Table S3-All Data_18023C'!K234</f>
        <v>0.15203279087955912</v>
      </c>
      <c r="P22" s="246"/>
      <c r="Q22" s="247" t="str">
        <f>'Table S3-All Data_18023C'!I238</f>
        <v>**</v>
      </c>
      <c r="R22" s="216">
        <f>'Table S3-All Data_18023C'!M234</f>
        <v>31.844829256523639</v>
      </c>
      <c r="S22" s="111" t="str">
        <f>'Table S3-All Data_18023C'!N234</f>
        <v>±</v>
      </c>
      <c r="T22" s="113">
        <f>'Table S3-All Data_18023C'!O234</f>
        <v>2.252461236487989</v>
      </c>
      <c r="U22" s="246"/>
      <c r="V22" s="247" t="str">
        <f>'Table S3-All Data_18023C'!M238</f>
        <v>***</v>
      </c>
      <c r="W22" s="216">
        <f>'Table S3-All Data_18023C'!Q234</f>
        <v>43.483169252098911</v>
      </c>
      <c r="X22" s="111" t="str">
        <f>'Table S3-All Data_18023C'!R234</f>
        <v>±</v>
      </c>
      <c r="Y22" s="113">
        <f>'Table S3-All Data_18023C'!S234</f>
        <v>1.3373779719499204</v>
      </c>
      <c r="Z22" s="113"/>
      <c r="AA22" s="248" t="str">
        <f>'Table S3-All Data_18023C'!Q238</f>
        <v>-</v>
      </c>
      <c r="AB22" s="144">
        <f>'Table S3-All Data_18023C'!U234</f>
        <v>9.6597476250879541E-2</v>
      </c>
      <c r="AC22" s="145" t="str">
        <f>'Table S3-All Data_18023C'!V234</f>
        <v>±</v>
      </c>
      <c r="AD22" s="146">
        <f>'Table S3-All Data_18023C'!W234</f>
        <v>6.691957556033328E-3</v>
      </c>
      <c r="AE22" s="246"/>
      <c r="AF22" s="249" t="str">
        <f>'Table S3-All Data_18023C'!U238</f>
        <v>*</v>
      </c>
    </row>
    <row r="23" spans="1:40">
      <c r="A23" s="303" t="s">
        <v>142</v>
      </c>
      <c r="B23" s="140" t="s">
        <v>5</v>
      </c>
      <c r="C23" s="123">
        <f>'Table S3-All Data_18023C'!Y239</f>
        <v>208.38962517883283</v>
      </c>
      <c r="D23" s="109" t="str">
        <f>'Table S3-All Data_18023C'!Z239</f>
        <v>±</v>
      </c>
      <c r="E23" s="115">
        <f>'Table S3-All Data_18023C'!AA239</f>
        <v>2.3731976354235851</v>
      </c>
      <c r="F23" s="160"/>
      <c r="G23" s="125"/>
      <c r="H23" s="215">
        <f>'Table S3-All Data_18023C'!E239</f>
        <v>23.641087564595693</v>
      </c>
      <c r="I23" s="109" t="str">
        <f>'Table S3-All Data_18023C'!F239</f>
        <v>±</v>
      </c>
      <c r="J23" s="115">
        <f>'Table S3-All Data_18023C'!G239</f>
        <v>5.4188302952503609</v>
      </c>
      <c r="K23" s="115"/>
      <c r="L23" s="125"/>
      <c r="M23" s="236">
        <f>'Table S3-All Data_18023C'!I239</f>
        <v>4.2143502683288094</v>
      </c>
      <c r="N23" s="148" t="str">
        <f>'Table S3-All Data_18023C'!J239</f>
        <v>±</v>
      </c>
      <c r="O23" s="149">
        <f>'Table S3-All Data_18023C'!K239</f>
        <v>0.37515788433024683</v>
      </c>
      <c r="P23" s="160"/>
      <c r="Q23" s="125"/>
      <c r="R23" s="215">
        <f>'Table S3-All Data_18023C'!M239</f>
        <v>135.95021141294893</v>
      </c>
      <c r="S23" s="109" t="str">
        <f>'Table S3-All Data_18023C'!N239</f>
        <v>±</v>
      </c>
      <c r="T23" s="115">
        <f>'Table S3-All Data_18023C'!O239</f>
        <v>6.0805859904917439</v>
      </c>
      <c r="U23" s="160"/>
      <c r="V23" s="125"/>
      <c r="W23" s="215">
        <f>'Table S3-All Data_18023C'!Q239</f>
        <v>44.438345326142944</v>
      </c>
      <c r="X23" s="109" t="str">
        <f>'Table S3-All Data_18023C'!R239</f>
        <v>±</v>
      </c>
      <c r="Y23" s="115">
        <f>'Table S3-All Data_18023C'!S239</f>
        <v>2.4250069719790139</v>
      </c>
      <c r="Z23" s="115"/>
      <c r="AA23" s="125"/>
      <c r="AB23" s="147">
        <f>'Table S3-All Data_18023C'!U239</f>
        <v>0.1456306068164811</v>
      </c>
      <c r="AC23" s="148" t="str">
        <f>'Table S3-All Data_18023C'!V239</f>
        <v>±</v>
      </c>
      <c r="AD23" s="149">
        <f>'Table S3-All Data_18023C'!W239</f>
        <v>1.4697076202282753E-2</v>
      </c>
      <c r="AE23" s="160"/>
      <c r="AF23" s="116"/>
      <c r="AG23" s="109"/>
    </row>
    <row r="24" spans="1:40">
      <c r="A24" s="305"/>
      <c r="B24" s="245" t="s">
        <v>6</v>
      </c>
      <c r="C24" s="122">
        <f>'Table S3-All Data_18023C'!Y244</f>
        <v>92.777960569451679</v>
      </c>
      <c r="D24" s="111" t="str">
        <f>'Table S3-All Data_18023C'!Z244</f>
        <v>±</v>
      </c>
      <c r="E24" s="113">
        <f>'Table S3-All Data_18023C'!AA244</f>
        <v>3.2048988431318737</v>
      </c>
      <c r="F24" s="246"/>
      <c r="G24" s="247" t="str">
        <f>'Table S3-All Data_18023C'!Y248</f>
        <v>***</v>
      </c>
      <c r="H24" s="216">
        <f>'Table S3-All Data_18023C'!E244</f>
        <v>11.146044739275762</v>
      </c>
      <c r="I24" s="111" t="str">
        <f>'Table S3-All Data_18023C'!F244</f>
        <v>±</v>
      </c>
      <c r="J24" s="113">
        <f>'Table S3-All Data_18023C'!G244</f>
        <v>1.6931581013729742</v>
      </c>
      <c r="K24" s="113"/>
      <c r="L24" s="247" t="str">
        <f>'Table S3-All Data_18023C'!E248</f>
        <v>**</v>
      </c>
      <c r="M24" s="235">
        <f>'Table S3-All Data_18023C'!I244</f>
        <v>1.7127304548707922</v>
      </c>
      <c r="N24" s="145" t="str">
        <f>'Table S3-All Data_18023C'!J244</f>
        <v>±</v>
      </c>
      <c r="O24" s="146">
        <f>'Table S3-All Data_18023C'!K244</f>
        <v>0.19042612773214673</v>
      </c>
      <c r="P24" s="246"/>
      <c r="Q24" s="247" t="str">
        <f>'Table S3-All Data_18023C'!I248</f>
        <v>***</v>
      </c>
      <c r="R24" s="216">
        <f>'Table S3-All Data_18023C'!M244</f>
        <v>0</v>
      </c>
      <c r="S24" s="111">
        <f>'Table S3-All Data_18023C'!N244</f>
        <v>0</v>
      </c>
      <c r="T24" s="113">
        <f>'Table S3-All Data_18023C'!O244</f>
        <v>0</v>
      </c>
      <c r="U24" s="246"/>
      <c r="V24" s="247" t="str">
        <f>'Table S3-All Data_18023C'!M248</f>
        <v>***</v>
      </c>
      <c r="W24" s="216">
        <f>'Table S3-All Data_18023C'!Q244</f>
        <v>42.038869302256643</v>
      </c>
      <c r="X24" s="111" t="str">
        <f>'Table S3-All Data_18023C'!R244</f>
        <v>±</v>
      </c>
      <c r="Y24" s="113">
        <f>'Table S3-All Data_18023C'!S244</f>
        <v>2.2324065810823375</v>
      </c>
      <c r="Z24" s="113"/>
      <c r="AA24" s="248" t="str">
        <f>'Table S3-All Data_18023C'!Q248</f>
        <v>-</v>
      </c>
      <c r="AB24" s="144">
        <f>'Table S3-All Data_18023C'!U244</f>
        <v>9.1255410256316269E-2</v>
      </c>
      <c r="AC24" s="145" t="str">
        <f>'Table S3-All Data_18023C'!V244</f>
        <v>±</v>
      </c>
      <c r="AD24" s="146">
        <f>'Table S3-All Data_18023C'!W244</f>
        <v>6.2132513682057198E-3</v>
      </c>
      <c r="AE24" s="246"/>
      <c r="AF24" s="249" t="str">
        <f>'Table S3-All Data_18023C'!U248</f>
        <v>***</v>
      </c>
      <c r="AG24" s="109"/>
    </row>
    <row r="25" spans="1:40">
      <c r="C25" s="108"/>
      <c r="G25" s="109"/>
      <c r="H25" s="114"/>
      <c r="I25" s="109"/>
      <c r="J25" s="109"/>
      <c r="K25" s="109"/>
      <c r="L25" s="109"/>
      <c r="M25" s="114"/>
      <c r="N25" s="109"/>
      <c r="O25" s="109"/>
      <c r="P25" s="109"/>
      <c r="Q25" s="109"/>
      <c r="R25" s="114"/>
      <c r="S25" s="109"/>
      <c r="T25" s="109"/>
      <c r="U25" s="109"/>
      <c r="V25" s="109"/>
      <c r="W25" s="114"/>
      <c r="X25" s="109"/>
      <c r="Y25" s="109"/>
      <c r="Z25" s="109"/>
      <c r="AA25" s="109"/>
      <c r="AB25" s="114"/>
      <c r="AC25" s="109"/>
      <c r="AD25" s="109"/>
      <c r="AE25" s="109"/>
      <c r="AF25" s="109"/>
      <c r="AG25" s="108"/>
      <c r="AJ25" s="110"/>
      <c r="AK25" s="108"/>
      <c r="AN25" s="110"/>
    </row>
    <row r="26" spans="1:40" s="109" customFormat="1">
      <c r="A26" s="162"/>
      <c r="L26" s="163"/>
      <c r="Q26" s="163"/>
      <c r="V26" s="163"/>
      <c r="AA26" s="163"/>
      <c r="AF26" s="163"/>
    </row>
    <row r="27" spans="1:40" s="109" customFormat="1">
      <c r="A27" s="164"/>
      <c r="B27" s="164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</row>
    <row r="28" spans="1:40" s="109" customFormat="1">
      <c r="A28" s="165"/>
      <c r="C28" s="114"/>
      <c r="E28" s="115"/>
      <c r="F28" s="115"/>
      <c r="G28" s="116"/>
      <c r="H28" s="114"/>
      <c r="J28" s="115"/>
      <c r="K28" s="115"/>
      <c r="L28" s="116"/>
      <c r="M28" s="114"/>
      <c r="O28" s="115"/>
      <c r="P28" s="115"/>
      <c r="Q28" s="116"/>
      <c r="R28" s="114"/>
      <c r="T28" s="115"/>
      <c r="U28" s="115"/>
      <c r="V28" s="116"/>
      <c r="W28" s="115"/>
      <c r="X28" s="129"/>
      <c r="Y28" s="115"/>
      <c r="Z28" s="115"/>
      <c r="AA28" s="116"/>
      <c r="AB28" s="114"/>
      <c r="AD28" s="115"/>
      <c r="AE28" s="115"/>
      <c r="AF28" s="116"/>
      <c r="AG28" s="129"/>
      <c r="AH28" s="129"/>
      <c r="AI28" s="130"/>
      <c r="AJ28" s="129"/>
      <c r="AK28" s="130"/>
      <c r="AL28" s="129"/>
      <c r="AM28" s="115"/>
      <c r="AN28" s="116"/>
    </row>
    <row r="29" spans="1:40" s="109" customFormat="1">
      <c r="A29" s="301"/>
      <c r="B29" s="140"/>
      <c r="C29" s="114"/>
      <c r="E29" s="115"/>
      <c r="F29" s="159"/>
      <c r="G29" s="116"/>
      <c r="H29" s="114"/>
      <c r="J29" s="115"/>
      <c r="K29" s="159"/>
      <c r="L29" s="116"/>
      <c r="M29" s="114"/>
      <c r="O29" s="115"/>
      <c r="P29" s="115"/>
      <c r="Q29" s="116"/>
      <c r="R29" s="114"/>
      <c r="T29" s="115"/>
      <c r="U29" s="115"/>
      <c r="V29" s="116"/>
      <c r="W29" s="114"/>
      <c r="Y29" s="115"/>
      <c r="Z29" s="115"/>
      <c r="AB29" s="114"/>
      <c r="AD29" s="115"/>
      <c r="AE29" s="161"/>
      <c r="AF29" s="116"/>
      <c r="AG29" s="129"/>
      <c r="AH29" s="129"/>
      <c r="AI29" s="130"/>
      <c r="AJ29" s="129"/>
      <c r="AK29" s="131"/>
      <c r="AL29" s="129"/>
      <c r="AM29" s="115"/>
      <c r="AN29" s="116"/>
    </row>
    <row r="30" spans="1:40" s="109" customFormat="1">
      <c r="A30" s="301"/>
      <c r="B30" s="117"/>
      <c r="C30" s="114"/>
      <c r="E30" s="115"/>
      <c r="F30" s="141"/>
      <c r="G30" s="156"/>
      <c r="H30" s="114"/>
      <c r="J30" s="115"/>
      <c r="K30" s="141"/>
      <c r="L30" s="156"/>
      <c r="M30" s="114"/>
      <c r="O30" s="115"/>
      <c r="P30" s="115"/>
      <c r="Q30" s="118"/>
      <c r="R30" s="114"/>
      <c r="T30" s="115"/>
      <c r="U30" s="115"/>
      <c r="V30" s="118"/>
      <c r="W30" s="114"/>
      <c r="Y30" s="115"/>
      <c r="AA30" s="118"/>
      <c r="AB30" s="114"/>
      <c r="AD30" s="115"/>
      <c r="AE30" s="161"/>
      <c r="AF30" s="118"/>
      <c r="AG30" s="129"/>
      <c r="AH30" s="129"/>
      <c r="AI30" s="130"/>
      <c r="AJ30" s="130"/>
      <c r="AK30" s="131"/>
      <c r="AL30" s="129"/>
      <c r="AM30" s="115"/>
      <c r="AN30" s="118"/>
    </row>
    <row r="31" spans="1:40" s="109" customFormat="1">
      <c r="A31" s="301"/>
      <c r="B31" s="119"/>
      <c r="C31" s="114"/>
      <c r="E31" s="115"/>
      <c r="F31" s="141"/>
      <c r="G31" s="157"/>
      <c r="H31" s="114"/>
      <c r="J31" s="115"/>
      <c r="K31" s="141"/>
      <c r="L31" s="157"/>
      <c r="M31" s="114"/>
      <c r="O31" s="115"/>
      <c r="P31" s="115"/>
      <c r="Q31" s="120"/>
      <c r="R31" s="114"/>
      <c r="T31" s="115"/>
      <c r="U31" s="115"/>
      <c r="V31" s="120"/>
      <c r="W31" s="114"/>
      <c r="Y31" s="115"/>
      <c r="AA31" s="120"/>
      <c r="AB31" s="114"/>
      <c r="AD31" s="115"/>
      <c r="AE31" s="141"/>
      <c r="AF31" s="120"/>
      <c r="AG31" s="129"/>
      <c r="AH31" s="129"/>
      <c r="AI31" s="130"/>
      <c r="AJ31" s="130"/>
      <c r="AK31" s="131"/>
      <c r="AL31" s="129"/>
      <c r="AM31" s="115"/>
      <c r="AN31" s="120"/>
    </row>
    <row r="32" spans="1:40" s="109" customFormat="1">
      <c r="A32" s="301"/>
      <c r="C32" s="114"/>
      <c r="G32" s="166"/>
      <c r="H32" s="114"/>
      <c r="L32" s="166"/>
      <c r="M32" s="114"/>
      <c r="Q32" s="166"/>
      <c r="R32" s="114"/>
      <c r="V32" s="166"/>
      <c r="W32" s="114"/>
      <c r="Z32" s="130"/>
      <c r="AA32" s="166"/>
      <c r="AB32" s="114"/>
      <c r="AE32" s="130"/>
      <c r="AF32" s="166"/>
      <c r="AG32" s="130"/>
      <c r="AH32" s="129"/>
      <c r="AI32" s="130"/>
      <c r="AJ32" s="130"/>
      <c r="AK32" s="133"/>
      <c r="AL32" s="129"/>
      <c r="AN32" s="166"/>
    </row>
    <row r="33" spans="1:40" s="109" customFormat="1">
      <c r="A33" s="301"/>
      <c r="B33" s="140"/>
      <c r="C33" s="114"/>
      <c r="E33" s="115"/>
      <c r="F33" s="161"/>
      <c r="G33" s="116"/>
      <c r="H33" s="114"/>
      <c r="J33" s="115"/>
      <c r="K33" s="161"/>
      <c r="L33" s="116"/>
      <c r="M33" s="114"/>
      <c r="O33" s="115"/>
      <c r="P33" s="115"/>
      <c r="Q33" s="116"/>
      <c r="R33" s="114"/>
      <c r="T33" s="115"/>
      <c r="U33" s="115"/>
      <c r="V33" s="116"/>
      <c r="W33" s="114"/>
      <c r="Y33" s="115"/>
      <c r="Z33" s="161"/>
      <c r="AA33" s="116"/>
      <c r="AB33" s="114"/>
      <c r="AD33" s="115"/>
      <c r="AE33" s="115"/>
      <c r="AF33" s="116"/>
      <c r="AG33" s="129"/>
      <c r="AH33" s="129"/>
      <c r="AI33" s="130"/>
      <c r="AJ33" s="129"/>
      <c r="AK33" s="131"/>
      <c r="AL33" s="129"/>
      <c r="AM33" s="115"/>
      <c r="AN33" s="116"/>
    </row>
    <row r="34" spans="1:40" s="109" customFormat="1">
      <c r="A34" s="301"/>
      <c r="B34" s="117"/>
      <c r="C34" s="114"/>
      <c r="E34" s="115"/>
      <c r="F34" s="161"/>
      <c r="G34" s="118"/>
      <c r="H34" s="114"/>
      <c r="J34" s="115"/>
      <c r="K34" s="161"/>
      <c r="L34" s="158"/>
      <c r="M34" s="114"/>
      <c r="O34" s="115"/>
      <c r="P34" s="115"/>
      <c r="Q34" s="118"/>
      <c r="R34" s="114"/>
      <c r="T34" s="115"/>
      <c r="U34" s="115"/>
      <c r="V34" s="118"/>
      <c r="W34" s="114"/>
      <c r="Y34" s="115"/>
      <c r="Z34" s="161"/>
      <c r="AA34" s="118"/>
      <c r="AB34" s="114"/>
      <c r="AD34" s="115"/>
      <c r="AE34" s="115"/>
      <c r="AF34" s="118"/>
      <c r="AG34" s="129"/>
      <c r="AH34" s="129"/>
      <c r="AI34" s="130"/>
      <c r="AJ34" s="130"/>
      <c r="AK34" s="131"/>
      <c r="AL34" s="129"/>
      <c r="AM34" s="115"/>
      <c r="AN34" s="118"/>
    </row>
    <row r="35" spans="1:40" s="109" customFormat="1">
      <c r="A35" s="301"/>
      <c r="B35" s="119"/>
      <c r="C35" s="114"/>
      <c r="E35" s="115"/>
      <c r="F35" s="141"/>
      <c r="G35" s="157"/>
      <c r="H35" s="114"/>
      <c r="J35" s="115"/>
      <c r="K35" s="141"/>
      <c r="L35" s="157"/>
      <c r="M35" s="143"/>
      <c r="O35" s="115"/>
      <c r="P35" s="115"/>
      <c r="Q35" s="120"/>
      <c r="R35" s="114"/>
      <c r="T35" s="115"/>
      <c r="U35" s="115"/>
      <c r="V35" s="120"/>
      <c r="W35" s="114"/>
      <c r="Y35" s="115"/>
      <c r="Z35" s="141"/>
      <c r="AA35" s="157"/>
      <c r="AB35" s="114"/>
      <c r="AD35" s="115"/>
      <c r="AE35" s="115"/>
      <c r="AF35" s="120"/>
      <c r="AG35" s="129"/>
      <c r="AH35" s="129"/>
      <c r="AI35" s="130"/>
      <c r="AJ35" s="130"/>
      <c r="AK35" s="131"/>
      <c r="AL35" s="129"/>
      <c r="AM35" s="115"/>
      <c r="AN35" s="120"/>
    </row>
    <row r="36" spans="1:40" s="109" customFormat="1">
      <c r="A36" s="301"/>
      <c r="C36" s="114"/>
      <c r="G36" s="166"/>
      <c r="H36" s="114"/>
      <c r="L36" s="166"/>
      <c r="M36" s="114"/>
      <c r="Q36" s="166"/>
      <c r="R36" s="114"/>
      <c r="V36" s="166"/>
      <c r="W36" s="114"/>
      <c r="AA36" s="166"/>
      <c r="AB36" s="114"/>
      <c r="AF36" s="166"/>
      <c r="AG36" s="130"/>
      <c r="AH36" s="129"/>
      <c r="AI36" s="130"/>
      <c r="AJ36" s="130"/>
      <c r="AK36" s="133"/>
      <c r="AL36" s="129"/>
      <c r="AN36" s="166"/>
    </row>
    <row r="37" spans="1:40" s="109" customFormat="1">
      <c r="A37" s="301"/>
      <c r="B37" s="140"/>
      <c r="C37" s="114"/>
      <c r="E37" s="115"/>
      <c r="F37" s="115"/>
      <c r="G37" s="116"/>
      <c r="H37" s="114"/>
      <c r="J37" s="115"/>
      <c r="K37" s="161"/>
      <c r="L37" s="116"/>
      <c r="M37" s="114"/>
      <c r="O37" s="115"/>
      <c r="P37" s="115"/>
      <c r="Q37" s="116"/>
      <c r="R37" s="114"/>
      <c r="T37" s="115"/>
      <c r="U37" s="160"/>
      <c r="V37" s="116"/>
      <c r="W37" s="114"/>
      <c r="Y37" s="115"/>
      <c r="Z37" s="115"/>
      <c r="AA37" s="116"/>
      <c r="AB37" s="114"/>
      <c r="AD37" s="115"/>
      <c r="AE37" s="159"/>
      <c r="AF37" s="116"/>
      <c r="AG37" s="129"/>
      <c r="AH37" s="129"/>
      <c r="AI37" s="130"/>
      <c r="AJ37" s="129"/>
      <c r="AK37" s="131"/>
      <c r="AL37" s="129"/>
      <c r="AM37" s="115"/>
      <c r="AN37" s="116"/>
    </row>
    <row r="38" spans="1:40" s="109" customFormat="1">
      <c r="A38" s="301"/>
      <c r="B38" s="117"/>
      <c r="C38" s="114"/>
      <c r="E38" s="115"/>
      <c r="F38" s="115"/>
      <c r="G38" s="118"/>
      <c r="H38" s="114"/>
      <c r="J38" s="115"/>
      <c r="K38" s="161"/>
      <c r="L38" s="118"/>
      <c r="M38" s="114"/>
      <c r="O38" s="115"/>
      <c r="P38" s="115"/>
      <c r="Q38" s="118"/>
      <c r="R38" s="114"/>
      <c r="T38" s="115"/>
      <c r="U38" s="141"/>
      <c r="V38" s="156"/>
      <c r="W38" s="114"/>
      <c r="Y38" s="115"/>
      <c r="Z38" s="115"/>
      <c r="AA38" s="118"/>
      <c r="AB38" s="114"/>
      <c r="AD38" s="115"/>
      <c r="AE38" s="141"/>
      <c r="AF38" s="156"/>
      <c r="AG38" s="129"/>
      <c r="AH38" s="129"/>
      <c r="AI38" s="130"/>
      <c r="AJ38" s="130"/>
      <c r="AK38" s="131"/>
      <c r="AL38" s="129"/>
      <c r="AM38" s="115"/>
      <c r="AN38" s="118"/>
    </row>
    <row r="39" spans="1:40" s="109" customFormat="1">
      <c r="A39" s="301"/>
      <c r="B39" s="119"/>
      <c r="C39" s="114"/>
      <c r="E39" s="115"/>
      <c r="F39" s="115"/>
      <c r="G39" s="120"/>
      <c r="H39" s="114"/>
      <c r="J39" s="115"/>
      <c r="K39" s="141"/>
      <c r="L39" s="157"/>
      <c r="M39" s="114"/>
      <c r="O39" s="115"/>
      <c r="P39" s="115"/>
      <c r="Q39" s="120"/>
      <c r="R39" s="114"/>
      <c r="T39" s="115"/>
      <c r="U39" s="115"/>
      <c r="V39" s="120"/>
      <c r="W39" s="114"/>
      <c r="Y39" s="115"/>
      <c r="Z39" s="115"/>
      <c r="AA39" s="120"/>
      <c r="AB39" s="114"/>
      <c r="AD39" s="115"/>
      <c r="AE39" s="141"/>
      <c r="AF39" s="157"/>
      <c r="AG39" s="129"/>
      <c r="AH39" s="129"/>
      <c r="AI39" s="130"/>
      <c r="AJ39" s="130"/>
      <c r="AK39" s="131"/>
      <c r="AL39" s="129"/>
      <c r="AM39" s="115"/>
      <c r="AN39" s="120"/>
    </row>
    <row r="40" spans="1:40" s="109" customFormat="1">
      <c r="A40" s="301"/>
      <c r="C40" s="114"/>
      <c r="G40" s="166"/>
      <c r="H40" s="114"/>
      <c r="L40" s="166"/>
      <c r="M40" s="114"/>
      <c r="Q40" s="166"/>
      <c r="R40" s="114"/>
      <c r="V40" s="166"/>
      <c r="W40" s="114"/>
      <c r="AA40" s="166"/>
      <c r="AB40" s="114"/>
      <c r="AF40" s="166"/>
      <c r="AG40" s="130"/>
      <c r="AH40" s="129"/>
      <c r="AI40" s="130"/>
      <c r="AJ40" s="130"/>
      <c r="AK40" s="133"/>
      <c r="AL40" s="129"/>
      <c r="AN40" s="166"/>
    </row>
    <row r="41" spans="1:40" s="109" customFormat="1">
      <c r="A41" s="301"/>
      <c r="B41" s="140"/>
      <c r="C41" s="114"/>
      <c r="E41" s="115"/>
      <c r="F41" s="160"/>
      <c r="G41" s="116"/>
      <c r="H41" s="114"/>
      <c r="J41" s="115"/>
      <c r="K41" s="115"/>
      <c r="L41" s="116"/>
      <c r="M41" s="114"/>
      <c r="O41" s="115"/>
      <c r="P41" s="159"/>
      <c r="Q41" s="116"/>
      <c r="R41" s="114"/>
      <c r="T41" s="115"/>
      <c r="U41" s="159"/>
      <c r="V41" s="116"/>
      <c r="W41" s="114"/>
      <c r="Y41" s="115"/>
      <c r="Z41" s="115"/>
      <c r="AA41" s="116"/>
      <c r="AB41" s="114"/>
      <c r="AD41" s="115"/>
      <c r="AE41" s="159"/>
      <c r="AF41" s="116"/>
      <c r="AG41" s="129"/>
      <c r="AH41" s="129"/>
      <c r="AI41" s="130"/>
      <c r="AJ41" s="129"/>
      <c r="AK41" s="131"/>
      <c r="AL41" s="129"/>
      <c r="AM41" s="115"/>
      <c r="AN41" s="116"/>
    </row>
    <row r="42" spans="1:40" s="109" customFormat="1">
      <c r="A42" s="301"/>
      <c r="B42" s="117"/>
      <c r="C42" s="114"/>
      <c r="E42" s="115"/>
      <c r="F42" s="141"/>
      <c r="G42" s="156"/>
      <c r="H42" s="114"/>
      <c r="J42" s="115"/>
      <c r="K42" s="115"/>
      <c r="L42" s="118"/>
      <c r="M42" s="114"/>
      <c r="O42" s="115"/>
      <c r="P42" s="141"/>
      <c r="Q42" s="156"/>
      <c r="R42" s="114"/>
      <c r="T42" s="115"/>
      <c r="U42" s="141"/>
      <c r="V42" s="156"/>
      <c r="W42" s="114"/>
      <c r="Y42" s="115"/>
      <c r="Z42" s="115"/>
      <c r="AA42" s="118"/>
      <c r="AB42" s="114"/>
      <c r="AD42" s="115"/>
      <c r="AE42" s="141"/>
      <c r="AF42" s="156"/>
      <c r="AG42" s="129"/>
      <c r="AH42" s="129"/>
      <c r="AI42" s="130"/>
      <c r="AJ42" s="130"/>
      <c r="AK42" s="131"/>
      <c r="AL42" s="129"/>
      <c r="AM42" s="115"/>
      <c r="AN42" s="118"/>
    </row>
    <row r="43" spans="1:40" s="109" customFormat="1">
      <c r="A43" s="301"/>
      <c r="B43" s="119"/>
      <c r="C43" s="114"/>
      <c r="E43" s="115"/>
      <c r="F43" s="115"/>
      <c r="G43" s="120"/>
      <c r="H43" s="114"/>
      <c r="J43" s="115"/>
      <c r="K43" s="115"/>
      <c r="L43" s="120"/>
      <c r="M43" s="114"/>
      <c r="O43" s="115"/>
      <c r="P43" s="159"/>
      <c r="Q43" s="120"/>
      <c r="R43" s="114"/>
      <c r="T43" s="115"/>
      <c r="U43" s="141"/>
      <c r="V43" s="157"/>
      <c r="W43" s="114"/>
      <c r="Y43" s="115"/>
      <c r="Z43" s="115"/>
      <c r="AA43" s="120"/>
      <c r="AB43" s="114"/>
      <c r="AD43" s="115"/>
      <c r="AE43" s="141"/>
      <c r="AF43" s="157"/>
      <c r="AG43" s="129"/>
      <c r="AH43" s="129"/>
      <c r="AI43" s="130"/>
      <c r="AJ43" s="130"/>
      <c r="AK43" s="131"/>
      <c r="AL43" s="129"/>
      <c r="AM43" s="115"/>
      <c r="AN43" s="120"/>
    </row>
    <row r="44" spans="1:40" s="109" customFormat="1">
      <c r="A44" s="301"/>
      <c r="C44" s="114"/>
      <c r="G44" s="166"/>
      <c r="H44" s="114"/>
      <c r="L44" s="166"/>
      <c r="M44" s="114"/>
      <c r="Q44" s="167"/>
      <c r="R44" s="114"/>
      <c r="V44" s="166"/>
      <c r="W44" s="114"/>
      <c r="AA44" s="166"/>
      <c r="AB44" s="114"/>
      <c r="AF44" s="166"/>
      <c r="AG44" s="130"/>
      <c r="AH44" s="129"/>
      <c r="AI44" s="130"/>
      <c r="AJ44" s="130"/>
      <c r="AK44" s="133"/>
      <c r="AL44" s="129"/>
      <c r="AN44" s="166"/>
    </row>
    <row r="45" spans="1:40" s="109" customFormat="1">
      <c r="G45" s="163"/>
      <c r="L45" s="163"/>
      <c r="Q45" s="163"/>
      <c r="V45" s="163"/>
      <c r="AA45" s="163"/>
      <c r="AF45" s="163"/>
      <c r="AJ45" s="163"/>
      <c r="AN45" s="163"/>
    </row>
    <row r="46" spans="1:40" s="109" customFormat="1">
      <c r="A46" s="164"/>
      <c r="B46" s="164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163"/>
      <c r="AH46" s="163"/>
      <c r="AI46" s="163"/>
      <c r="AK46" s="163"/>
      <c r="AL46" s="163"/>
      <c r="AM46" s="163"/>
    </row>
    <row r="47" spans="1:40" s="109" customFormat="1">
      <c r="A47" s="165"/>
      <c r="C47" s="114"/>
      <c r="E47" s="115"/>
      <c r="F47" s="115"/>
      <c r="G47" s="116"/>
      <c r="H47" s="114"/>
      <c r="J47" s="115"/>
      <c r="K47" s="115"/>
      <c r="L47" s="116"/>
      <c r="M47" s="114"/>
      <c r="O47" s="115"/>
      <c r="P47" s="115"/>
      <c r="Q47" s="116"/>
      <c r="R47" s="114"/>
      <c r="T47" s="115"/>
      <c r="U47" s="115"/>
      <c r="V47" s="116"/>
      <c r="W47" s="114"/>
      <c r="Y47" s="115"/>
      <c r="Z47" s="115"/>
      <c r="AA47" s="116"/>
      <c r="AB47" s="114"/>
      <c r="AD47" s="115"/>
      <c r="AE47" s="115"/>
      <c r="AF47" s="116"/>
      <c r="AH47" s="129"/>
      <c r="AI47" s="115"/>
      <c r="AJ47" s="129"/>
      <c r="AK47" s="114"/>
      <c r="AM47" s="115"/>
      <c r="AN47" s="116"/>
    </row>
    <row r="48" spans="1:40" s="109" customFormat="1">
      <c r="A48" s="301"/>
      <c r="B48" s="140"/>
      <c r="C48" s="114"/>
      <c r="E48" s="115"/>
      <c r="F48" s="115"/>
      <c r="G48" s="116"/>
      <c r="H48" s="114"/>
      <c r="J48" s="115"/>
      <c r="K48" s="161"/>
      <c r="L48" s="116"/>
      <c r="M48" s="114"/>
      <c r="O48" s="115"/>
      <c r="P48" s="115"/>
      <c r="Q48" s="116"/>
      <c r="R48" s="114"/>
      <c r="T48" s="115"/>
      <c r="U48" s="115"/>
      <c r="V48" s="116"/>
      <c r="W48" s="114"/>
      <c r="Y48" s="115"/>
      <c r="Z48" s="115"/>
      <c r="AA48" s="116"/>
      <c r="AB48" s="114"/>
      <c r="AD48" s="115"/>
      <c r="AE48" s="115"/>
      <c r="AF48" s="116"/>
      <c r="AG48" s="129"/>
      <c r="AH48" s="129"/>
      <c r="AI48" s="130"/>
      <c r="AJ48" s="129"/>
      <c r="AK48" s="131"/>
      <c r="AL48" s="129"/>
      <c r="AM48" s="115"/>
      <c r="AN48" s="116"/>
    </row>
    <row r="49" spans="1:40" s="109" customFormat="1">
      <c r="A49" s="301"/>
      <c r="B49" s="117"/>
      <c r="C49" s="114"/>
      <c r="E49" s="115"/>
      <c r="F49" s="115"/>
      <c r="G49" s="118"/>
      <c r="H49" s="114"/>
      <c r="J49" s="115"/>
      <c r="K49" s="161"/>
      <c r="L49" s="118"/>
      <c r="M49" s="114"/>
      <c r="O49" s="115"/>
      <c r="P49" s="115"/>
      <c r="Q49" s="118"/>
      <c r="R49" s="114"/>
      <c r="T49" s="115"/>
      <c r="U49" s="115"/>
      <c r="V49" s="118"/>
      <c r="W49" s="114"/>
      <c r="Y49" s="115"/>
      <c r="Z49" s="115"/>
      <c r="AA49" s="118"/>
      <c r="AB49" s="114"/>
      <c r="AD49" s="115"/>
      <c r="AE49" s="115"/>
      <c r="AF49" s="118"/>
      <c r="AG49" s="129"/>
      <c r="AH49" s="129"/>
      <c r="AI49" s="130"/>
      <c r="AJ49" s="130"/>
      <c r="AK49" s="131"/>
      <c r="AL49" s="129"/>
      <c r="AM49" s="115"/>
      <c r="AN49" s="118"/>
    </row>
    <row r="50" spans="1:40" s="109" customFormat="1">
      <c r="A50" s="301"/>
      <c r="B50" s="119"/>
      <c r="C50" s="114"/>
      <c r="E50" s="115"/>
      <c r="F50" s="115"/>
      <c r="G50" s="120"/>
      <c r="H50" s="114"/>
      <c r="J50" s="115"/>
      <c r="K50" s="141"/>
      <c r="L50" s="157"/>
      <c r="M50" s="114"/>
      <c r="O50" s="115"/>
      <c r="P50" s="115"/>
      <c r="Q50" s="120"/>
      <c r="R50" s="114"/>
      <c r="T50" s="115"/>
      <c r="U50" s="115"/>
      <c r="V50" s="120"/>
      <c r="W50" s="114"/>
      <c r="Y50" s="115"/>
      <c r="Z50" s="115"/>
      <c r="AA50" s="120"/>
      <c r="AB50" s="114"/>
      <c r="AD50" s="115"/>
      <c r="AE50" s="115"/>
      <c r="AF50" s="120"/>
      <c r="AG50" s="129"/>
      <c r="AH50" s="129"/>
      <c r="AI50" s="130"/>
      <c r="AJ50" s="130"/>
      <c r="AK50" s="131"/>
      <c r="AL50" s="129"/>
      <c r="AM50" s="115"/>
      <c r="AN50" s="120"/>
    </row>
    <row r="51" spans="1:40" s="109" customFormat="1">
      <c r="A51" s="301"/>
      <c r="C51" s="114"/>
      <c r="G51" s="166"/>
      <c r="H51" s="114"/>
      <c r="L51" s="166"/>
      <c r="M51" s="114"/>
      <c r="Q51" s="166"/>
      <c r="R51" s="114"/>
      <c r="V51" s="166"/>
      <c r="W51" s="114"/>
      <c r="AA51" s="166"/>
      <c r="AB51" s="114"/>
      <c r="AF51" s="166"/>
      <c r="AG51" s="130"/>
      <c r="AH51" s="129"/>
      <c r="AI51" s="130"/>
      <c r="AJ51" s="130"/>
      <c r="AK51" s="133"/>
      <c r="AL51" s="129"/>
      <c r="AN51" s="166"/>
    </row>
    <row r="52" spans="1:40" s="109" customFormat="1">
      <c r="A52" s="301"/>
      <c r="B52" s="140"/>
      <c r="C52" s="114"/>
      <c r="E52" s="115"/>
      <c r="F52" s="115"/>
      <c r="G52" s="116"/>
      <c r="H52" s="114"/>
      <c r="J52" s="115"/>
      <c r="K52" s="115"/>
      <c r="L52" s="116"/>
      <c r="M52" s="114"/>
      <c r="O52" s="115"/>
      <c r="P52" s="115"/>
      <c r="Q52" s="116"/>
      <c r="R52" s="114"/>
      <c r="T52" s="115"/>
      <c r="U52" s="115"/>
      <c r="V52" s="116"/>
      <c r="W52" s="114"/>
      <c r="Y52" s="115"/>
      <c r="Z52" s="115"/>
      <c r="AA52" s="116"/>
      <c r="AB52" s="114"/>
      <c r="AD52" s="115"/>
      <c r="AE52" s="115"/>
      <c r="AF52" s="116"/>
      <c r="AG52" s="129"/>
      <c r="AH52" s="129"/>
      <c r="AI52" s="130"/>
      <c r="AJ52" s="129"/>
      <c r="AK52" s="131"/>
      <c r="AL52" s="129"/>
      <c r="AM52" s="115"/>
      <c r="AN52" s="116"/>
    </row>
    <row r="53" spans="1:40" s="109" customFormat="1">
      <c r="A53" s="301"/>
      <c r="B53" s="117"/>
      <c r="C53" s="114"/>
      <c r="E53" s="115"/>
      <c r="F53" s="115"/>
      <c r="G53" s="118"/>
      <c r="H53" s="114"/>
      <c r="J53" s="115"/>
      <c r="K53" s="115"/>
      <c r="L53" s="118"/>
      <c r="M53" s="114"/>
      <c r="O53" s="115"/>
      <c r="P53" s="161"/>
      <c r="Q53" s="118"/>
      <c r="R53" s="114"/>
      <c r="T53" s="115"/>
      <c r="U53" s="161"/>
      <c r="V53" s="118"/>
      <c r="W53" s="114"/>
      <c r="Y53" s="115"/>
      <c r="Z53" s="115"/>
      <c r="AA53" s="118"/>
      <c r="AB53" s="114"/>
      <c r="AD53" s="115"/>
      <c r="AE53" s="115"/>
      <c r="AF53" s="118"/>
      <c r="AG53" s="129"/>
      <c r="AH53" s="129"/>
      <c r="AI53" s="130"/>
      <c r="AJ53" s="130"/>
      <c r="AK53" s="131"/>
      <c r="AL53" s="129"/>
      <c r="AM53" s="115"/>
      <c r="AN53" s="118"/>
    </row>
    <row r="54" spans="1:40" s="109" customFormat="1">
      <c r="A54" s="301"/>
      <c r="B54" s="119"/>
      <c r="C54" s="114"/>
      <c r="E54" s="115"/>
      <c r="F54" s="115"/>
      <c r="G54" s="120"/>
      <c r="H54" s="114"/>
      <c r="J54" s="115"/>
      <c r="K54" s="115"/>
      <c r="L54" s="120"/>
      <c r="M54" s="114"/>
      <c r="O54" s="115"/>
      <c r="P54" s="159"/>
      <c r="Q54" s="120"/>
      <c r="R54" s="114"/>
      <c r="T54" s="115"/>
      <c r="U54" s="159"/>
      <c r="V54" s="120"/>
      <c r="W54" s="114"/>
      <c r="Y54" s="115"/>
      <c r="Z54" s="115"/>
      <c r="AA54" s="120"/>
      <c r="AB54" s="114"/>
      <c r="AD54" s="115"/>
      <c r="AE54" s="115"/>
      <c r="AF54" s="120"/>
      <c r="AG54" s="129"/>
      <c r="AH54" s="129"/>
      <c r="AI54" s="130"/>
      <c r="AJ54" s="130"/>
      <c r="AK54" s="131"/>
      <c r="AL54" s="129"/>
      <c r="AM54" s="115"/>
      <c r="AN54" s="120"/>
    </row>
    <row r="55" spans="1:40" s="109" customFormat="1">
      <c r="A55" s="301"/>
      <c r="C55" s="114"/>
      <c r="G55" s="166"/>
      <c r="H55" s="114"/>
      <c r="L55" s="166"/>
      <c r="M55" s="114"/>
      <c r="Q55" s="167"/>
      <c r="R55" s="114"/>
      <c r="V55" s="167"/>
      <c r="W55" s="114"/>
      <c r="AA55" s="166"/>
      <c r="AB55" s="114"/>
      <c r="AF55" s="166"/>
      <c r="AG55" s="130"/>
      <c r="AH55" s="129"/>
      <c r="AI55" s="130"/>
      <c r="AJ55" s="130"/>
      <c r="AK55" s="133"/>
      <c r="AL55" s="129"/>
      <c r="AN55" s="166"/>
    </row>
    <row r="56" spans="1:40" s="109" customFormat="1">
      <c r="A56" s="301"/>
      <c r="B56" s="140"/>
      <c r="C56" s="114"/>
      <c r="E56" s="115"/>
      <c r="F56" s="159"/>
      <c r="G56" s="116"/>
      <c r="H56" s="114"/>
      <c r="J56" s="115"/>
      <c r="K56" s="115"/>
      <c r="L56" s="116"/>
      <c r="M56" s="114"/>
      <c r="O56" s="115"/>
      <c r="P56" s="115"/>
      <c r="Q56" s="116"/>
      <c r="R56" s="114"/>
      <c r="T56" s="115"/>
      <c r="U56" s="159"/>
      <c r="V56" s="116"/>
      <c r="W56" s="114"/>
      <c r="Y56" s="115"/>
      <c r="Z56" s="115"/>
      <c r="AA56" s="116"/>
      <c r="AB56" s="114"/>
      <c r="AD56" s="115"/>
      <c r="AE56" s="115"/>
      <c r="AF56" s="116"/>
      <c r="AG56" s="129"/>
      <c r="AH56" s="129"/>
      <c r="AI56" s="130"/>
      <c r="AJ56" s="129"/>
      <c r="AK56" s="131"/>
      <c r="AL56" s="129"/>
      <c r="AM56" s="115"/>
      <c r="AN56" s="116"/>
    </row>
    <row r="57" spans="1:40" s="109" customFormat="1">
      <c r="A57" s="301"/>
      <c r="B57" s="117"/>
      <c r="C57" s="114"/>
      <c r="E57" s="115"/>
      <c r="F57" s="141"/>
      <c r="G57" s="156"/>
      <c r="H57" s="114"/>
      <c r="J57" s="115"/>
      <c r="K57" s="115"/>
      <c r="L57" s="118"/>
      <c r="M57" s="114"/>
      <c r="O57" s="115"/>
      <c r="P57" s="115"/>
      <c r="Q57" s="118"/>
      <c r="R57" s="114"/>
      <c r="T57" s="115"/>
      <c r="U57" s="141"/>
      <c r="V57" s="156"/>
      <c r="W57" s="114"/>
      <c r="Y57" s="115"/>
      <c r="Z57" s="115"/>
      <c r="AA57" s="118"/>
      <c r="AB57" s="114"/>
      <c r="AD57" s="115"/>
      <c r="AE57" s="115"/>
      <c r="AF57" s="118"/>
      <c r="AG57" s="129"/>
      <c r="AH57" s="129"/>
      <c r="AI57" s="130"/>
      <c r="AJ57" s="130"/>
      <c r="AK57" s="131"/>
      <c r="AL57" s="129"/>
      <c r="AM57" s="115"/>
      <c r="AN57" s="118"/>
    </row>
    <row r="58" spans="1:40" s="109" customFormat="1">
      <c r="A58" s="301"/>
      <c r="B58" s="119"/>
      <c r="C58" s="114"/>
      <c r="E58" s="115"/>
      <c r="F58" s="141"/>
      <c r="G58" s="157"/>
      <c r="H58" s="114"/>
      <c r="J58" s="115"/>
      <c r="K58" s="115"/>
      <c r="L58" s="120"/>
      <c r="M58" s="114"/>
      <c r="O58" s="115"/>
      <c r="P58" s="115"/>
      <c r="Q58" s="120"/>
      <c r="R58" s="114"/>
      <c r="T58" s="115"/>
      <c r="U58" s="141"/>
      <c r="V58" s="157"/>
      <c r="W58" s="114"/>
      <c r="Y58" s="115"/>
      <c r="Z58" s="115"/>
      <c r="AA58" s="120"/>
      <c r="AB58" s="114"/>
      <c r="AD58" s="115"/>
      <c r="AE58" s="115"/>
      <c r="AF58" s="120"/>
      <c r="AG58" s="129"/>
      <c r="AH58" s="129"/>
      <c r="AI58" s="130"/>
      <c r="AJ58" s="130"/>
      <c r="AK58" s="131"/>
      <c r="AL58" s="129"/>
      <c r="AM58" s="115"/>
      <c r="AN58" s="120"/>
    </row>
    <row r="59" spans="1:40" s="109" customFormat="1">
      <c r="A59" s="301"/>
      <c r="C59" s="114"/>
      <c r="G59" s="166"/>
      <c r="H59" s="114"/>
      <c r="L59" s="166"/>
      <c r="M59" s="114"/>
      <c r="Q59" s="166"/>
      <c r="R59" s="114"/>
      <c r="V59" s="166"/>
      <c r="W59" s="114"/>
      <c r="AA59" s="166"/>
      <c r="AB59" s="114"/>
      <c r="AF59" s="166"/>
      <c r="AG59" s="130"/>
      <c r="AH59" s="129"/>
      <c r="AI59" s="130"/>
      <c r="AJ59" s="130"/>
      <c r="AK59" s="133"/>
      <c r="AL59" s="129"/>
      <c r="AN59" s="166"/>
    </row>
    <row r="60" spans="1:40" s="109" customFormat="1">
      <c r="A60" s="301"/>
      <c r="B60" s="140"/>
      <c r="C60" s="114"/>
      <c r="E60" s="115"/>
      <c r="F60" s="160"/>
      <c r="G60" s="116"/>
      <c r="H60" s="114"/>
      <c r="J60" s="115"/>
      <c r="K60" s="161"/>
      <c r="L60" s="116"/>
      <c r="M60" s="114"/>
      <c r="O60" s="115"/>
      <c r="P60" s="160"/>
      <c r="Q60" s="116"/>
      <c r="R60" s="114"/>
      <c r="T60" s="115"/>
      <c r="U60" s="160"/>
      <c r="V60" s="116"/>
      <c r="W60" s="114"/>
      <c r="Y60" s="115"/>
      <c r="Z60" s="160"/>
      <c r="AA60" s="116"/>
      <c r="AB60" s="114"/>
      <c r="AD60" s="115"/>
      <c r="AE60" s="115"/>
      <c r="AF60" s="116"/>
      <c r="AG60" s="129"/>
      <c r="AH60" s="129"/>
      <c r="AI60" s="130"/>
      <c r="AJ60" s="129"/>
      <c r="AK60" s="131"/>
      <c r="AL60" s="129"/>
      <c r="AM60" s="115"/>
      <c r="AN60" s="116"/>
    </row>
    <row r="61" spans="1:40" s="109" customFormat="1">
      <c r="A61" s="301"/>
      <c r="B61" s="117"/>
      <c r="C61" s="114"/>
      <c r="E61" s="115"/>
      <c r="F61" s="141"/>
      <c r="G61" s="156"/>
      <c r="H61" s="114"/>
      <c r="J61" s="115"/>
      <c r="K61" s="161"/>
      <c r="L61" s="118"/>
      <c r="M61" s="114"/>
      <c r="O61" s="115"/>
      <c r="P61" s="141"/>
      <c r="Q61" s="156"/>
      <c r="R61" s="114"/>
      <c r="T61" s="115"/>
      <c r="U61" s="141"/>
      <c r="V61" s="156"/>
      <c r="W61" s="114"/>
      <c r="Y61" s="115"/>
      <c r="Z61" s="141"/>
      <c r="AA61" s="156"/>
      <c r="AB61" s="114"/>
      <c r="AD61" s="115"/>
      <c r="AE61" s="115"/>
      <c r="AF61" s="118"/>
      <c r="AG61" s="129"/>
      <c r="AH61" s="129"/>
      <c r="AI61" s="130"/>
      <c r="AJ61" s="130"/>
      <c r="AK61" s="131"/>
      <c r="AL61" s="129"/>
      <c r="AM61" s="115"/>
      <c r="AN61" s="118"/>
    </row>
    <row r="62" spans="1:40" s="109" customFormat="1">
      <c r="A62" s="301"/>
      <c r="B62" s="119"/>
      <c r="C62" s="114"/>
      <c r="E62" s="115"/>
      <c r="F62" s="115"/>
      <c r="G62" s="120"/>
      <c r="H62" s="114"/>
      <c r="J62" s="115"/>
      <c r="K62" s="141"/>
      <c r="L62" s="157"/>
      <c r="M62" s="114"/>
      <c r="O62" s="115"/>
      <c r="P62" s="115"/>
      <c r="Q62" s="120"/>
      <c r="R62" s="114"/>
      <c r="T62" s="115"/>
      <c r="U62" s="115"/>
      <c r="V62" s="120"/>
      <c r="W62" s="114"/>
      <c r="Y62" s="115"/>
      <c r="Z62" s="115"/>
      <c r="AA62" s="120"/>
      <c r="AB62" s="114"/>
      <c r="AD62" s="115"/>
      <c r="AE62" s="115"/>
      <c r="AF62" s="120"/>
      <c r="AG62" s="129"/>
      <c r="AH62" s="129"/>
      <c r="AI62" s="130"/>
      <c r="AJ62" s="130"/>
      <c r="AK62" s="131"/>
      <c r="AL62" s="129"/>
      <c r="AM62" s="115"/>
      <c r="AN62" s="120"/>
    </row>
    <row r="63" spans="1:40" s="109" customFormat="1">
      <c r="A63" s="301"/>
      <c r="C63" s="114"/>
      <c r="G63" s="166"/>
      <c r="H63" s="114"/>
      <c r="L63" s="166"/>
      <c r="M63" s="114"/>
      <c r="Q63" s="166"/>
      <c r="R63" s="114"/>
      <c r="V63" s="166"/>
      <c r="W63" s="114"/>
      <c r="AA63" s="166"/>
      <c r="AB63" s="114"/>
      <c r="AF63" s="166"/>
      <c r="AG63" s="130"/>
      <c r="AH63" s="129"/>
      <c r="AI63" s="130"/>
      <c r="AJ63" s="130"/>
      <c r="AK63" s="133"/>
      <c r="AL63" s="129"/>
      <c r="AN63" s="166"/>
    </row>
    <row r="64" spans="1:40" s="109" customFormat="1">
      <c r="G64" s="163"/>
      <c r="L64" s="163"/>
      <c r="Q64" s="163"/>
      <c r="V64" s="163"/>
      <c r="AA64" s="163"/>
      <c r="AF64" s="163"/>
      <c r="AJ64" s="163"/>
      <c r="AN64" s="163"/>
    </row>
    <row r="65" spans="1:40" s="109" customFormat="1">
      <c r="A65" s="164"/>
      <c r="B65" s="164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2"/>
      <c r="AD65" s="302"/>
      <c r="AE65" s="302"/>
      <c r="AF65" s="302"/>
      <c r="AG65" s="163"/>
      <c r="AH65" s="163"/>
      <c r="AI65" s="163"/>
      <c r="AK65" s="163"/>
      <c r="AL65" s="163"/>
      <c r="AM65" s="163"/>
    </row>
    <row r="66" spans="1:40" s="109" customFormat="1">
      <c r="A66" s="165"/>
      <c r="C66" s="114"/>
      <c r="E66" s="115"/>
      <c r="F66" s="115"/>
      <c r="G66" s="116"/>
      <c r="H66" s="114"/>
      <c r="J66" s="115"/>
      <c r="K66" s="115"/>
      <c r="L66" s="116"/>
      <c r="M66" s="114"/>
      <c r="O66" s="115"/>
      <c r="P66" s="115"/>
      <c r="Q66" s="116"/>
      <c r="R66" s="114"/>
      <c r="T66" s="115"/>
      <c r="U66" s="115"/>
      <c r="V66" s="116"/>
      <c r="W66" s="114"/>
      <c r="Y66" s="115"/>
      <c r="Z66" s="115"/>
      <c r="AA66" s="116"/>
      <c r="AB66" s="114"/>
      <c r="AD66" s="115"/>
      <c r="AE66" s="115"/>
      <c r="AF66" s="116"/>
      <c r="AG66" s="134"/>
      <c r="AH66" s="129"/>
      <c r="AI66" s="130"/>
      <c r="AJ66" s="129"/>
      <c r="AK66" s="131"/>
      <c r="AL66" s="129"/>
      <c r="AM66" s="115"/>
      <c r="AN66" s="116"/>
    </row>
    <row r="67" spans="1:40" s="109" customFormat="1">
      <c r="A67" s="301"/>
      <c r="B67" s="140"/>
      <c r="C67" s="114"/>
      <c r="E67" s="115"/>
      <c r="F67" s="159"/>
      <c r="G67" s="116"/>
      <c r="H67" s="114"/>
      <c r="J67" s="115"/>
      <c r="K67" s="159"/>
      <c r="L67" s="116"/>
      <c r="M67" s="114"/>
      <c r="O67" s="115"/>
      <c r="P67" s="115"/>
      <c r="Q67" s="116"/>
      <c r="R67" s="114"/>
      <c r="T67" s="115"/>
      <c r="U67" s="115"/>
      <c r="V67" s="116"/>
      <c r="W67" s="114"/>
      <c r="Y67" s="115"/>
      <c r="Z67" s="115"/>
      <c r="AA67" s="116"/>
      <c r="AB67" s="114"/>
      <c r="AD67" s="115"/>
      <c r="AE67" s="160"/>
      <c r="AF67" s="116"/>
      <c r="AG67" s="134"/>
      <c r="AH67" s="129"/>
      <c r="AI67" s="130"/>
      <c r="AJ67" s="129"/>
      <c r="AK67" s="131"/>
      <c r="AL67" s="129"/>
      <c r="AM67" s="115"/>
      <c r="AN67" s="116"/>
    </row>
    <row r="68" spans="1:40" s="109" customFormat="1">
      <c r="A68" s="301"/>
      <c r="B68" s="117"/>
      <c r="C68" s="114"/>
      <c r="E68" s="115"/>
      <c r="F68" s="141"/>
      <c r="G68" s="156"/>
      <c r="H68" s="114"/>
      <c r="J68" s="115"/>
      <c r="K68" s="141"/>
      <c r="L68" s="156"/>
      <c r="M68" s="114"/>
      <c r="O68" s="115"/>
      <c r="P68" s="115"/>
      <c r="Q68" s="118"/>
      <c r="R68" s="114"/>
      <c r="T68" s="115"/>
      <c r="U68" s="115"/>
      <c r="V68" s="118"/>
      <c r="W68" s="114"/>
      <c r="Y68" s="115"/>
      <c r="Z68" s="115"/>
      <c r="AA68" s="118"/>
      <c r="AB68" s="114"/>
      <c r="AD68" s="115"/>
      <c r="AE68" s="141"/>
      <c r="AF68" s="156"/>
      <c r="AG68" s="134"/>
      <c r="AH68" s="129"/>
      <c r="AI68" s="130"/>
      <c r="AJ68" s="129"/>
      <c r="AK68" s="132"/>
      <c r="AL68" s="129"/>
      <c r="AM68" s="115"/>
      <c r="AN68" s="118"/>
    </row>
    <row r="69" spans="1:40" s="109" customFormat="1">
      <c r="A69" s="301"/>
      <c r="B69" s="119"/>
      <c r="C69" s="114"/>
      <c r="E69" s="115"/>
      <c r="F69" s="141"/>
      <c r="G69" s="157"/>
      <c r="H69" s="114"/>
      <c r="J69" s="115"/>
      <c r="K69" s="141"/>
      <c r="L69" s="157"/>
      <c r="M69" s="114"/>
      <c r="O69" s="115"/>
      <c r="P69" s="115"/>
      <c r="Q69" s="120"/>
      <c r="R69" s="114"/>
      <c r="T69" s="115"/>
      <c r="U69" s="115"/>
      <c r="V69" s="120"/>
      <c r="W69" s="114"/>
      <c r="Y69" s="115"/>
      <c r="Z69" s="115"/>
      <c r="AA69" s="120"/>
      <c r="AB69" s="114"/>
      <c r="AD69" s="115"/>
      <c r="AE69" s="115"/>
      <c r="AF69" s="120"/>
      <c r="AG69" s="134"/>
      <c r="AH69" s="129"/>
      <c r="AI69" s="130"/>
      <c r="AJ69" s="129"/>
      <c r="AK69" s="133"/>
      <c r="AL69" s="129"/>
      <c r="AM69" s="115"/>
      <c r="AN69" s="120"/>
    </row>
    <row r="70" spans="1:40" s="109" customFormat="1">
      <c r="A70" s="301"/>
      <c r="C70" s="114"/>
      <c r="G70" s="166"/>
      <c r="H70" s="114"/>
      <c r="L70" s="166"/>
      <c r="M70" s="114"/>
      <c r="Q70" s="166"/>
      <c r="R70" s="114"/>
      <c r="V70" s="166"/>
      <c r="W70" s="114"/>
      <c r="AA70" s="166"/>
      <c r="AB70" s="114"/>
      <c r="AF70" s="166"/>
      <c r="AG70" s="168"/>
      <c r="AH70" s="129"/>
      <c r="AI70" s="130"/>
      <c r="AJ70" s="130"/>
      <c r="AK70" s="169"/>
      <c r="AL70" s="129"/>
      <c r="AN70" s="166"/>
    </row>
    <row r="71" spans="1:40" s="109" customFormat="1">
      <c r="A71" s="301"/>
      <c r="B71" s="140"/>
      <c r="C71" s="114"/>
      <c r="E71" s="115"/>
      <c r="F71" s="115"/>
      <c r="G71" s="116"/>
      <c r="H71" s="114"/>
      <c r="J71" s="115"/>
      <c r="K71" s="115"/>
      <c r="L71" s="116"/>
      <c r="M71" s="114"/>
      <c r="O71" s="115"/>
      <c r="P71" s="160"/>
      <c r="Q71" s="116"/>
      <c r="R71" s="114"/>
      <c r="T71" s="115"/>
      <c r="U71" s="115"/>
      <c r="V71" s="116"/>
      <c r="W71" s="114"/>
      <c r="Y71" s="115"/>
      <c r="Z71" s="159"/>
      <c r="AA71" s="116"/>
      <c r="AB71" s="114"/>
      <c r="AD71" s="115"/>
      <c r="AE71" s="115"/>
      <c r="AF71" s="116"/>
      <c r="AG71" s="134"/>
      <c r="AH71" s="129"/>
      <c r="AI71" s="130"/>
      <c r="AJ71" s="129"/>
      <c r="AK71" s="131"/>
      <c r="AL71" s="129"/>
      <c r="AM71" s="115"/>
      <c r="AN71" s="116"/>
    </row>
    <row r="72" spans="1:40" s="109" customFormat="1">
      <c r="A72" s="301"/>
      <c r="B72" s="117"/>
      <c r="C72" s="114"/>
      <c r="E72" s="115"/>
      <c r="F72" s="161"/>
      <c r="G72" s="118"/>
      <c r="H72" s="114"/>
      <c r="J72" s="115"/>
      <c r="K72" s="161"/>
      <c r="L72" s="118"/>
      <c r="M72" s="114"/>
      <c r="O72" s="115"/>
      <c r="P72" s="141"/>
      <c r="Q72" s="156"/>
      <c r="R72" s="114"/>
      <c r="T72" s="115"/>
      <c r="U72" s="115"/>
      <c r="V72" s="118"/>
      <c r="W72" s="114"/>
      <c r="Y72" s="115"/>
      <c r="Z72" s="141"/>
      <c r="AA72" s="156"/>
      <c r="AB72" s="114"/>
      <c r="AD72" s="115"/>
      <c r="AE72" s="115"/>
      <c r="AF72" s="118"/>
      <c r="AG72" s="134"/>
      <c r="AH72" s="129"/>
      <c r="AI72" s="130"/>
      <c r="AJ72" s="129"/>
      <c r="AK72" s="132"/>
      <c r="AL72" s="129"/>
      <c r="AM72" s="115"/>
      <c r="AN72" s="118"/>
    </row>
    <row r="73" spans="1:40" s="109" customFormat="1">
      <c r="A73" s="301"/>
      <c r="B73" s="119"/>
      <c r="C73" s="114"/>
      <c r="E73" s="115"/>
      <c r="F73" s="159"/>
      <c r="G73" s="120"/>
      <c r="H73" s="114"/>
      <c r="J73" s="115"/>
      <c r="K73" s="159"/>
      <c r="L73" s="120"/>
      <c r="M73" s="114"/>
      <c r="O73" s="115"/>
      <c r="P73" s="115"/>
      <c r="Q73" s="120"/>
      <c r="R73" s="114"/>
      <c r="T73" s="115"/>
      <c r="U73" s="115"/>
      <c r="V73" s="120"/>
      <c r="W73" s="114"/>
      <c r="Y73" s="115"/>
      <c r="Z73" s="141"/>
      <c r="AA73" s="157"/>
      <c r="AB73" s="114"/>
      <c r="AD73" s="115"/>
      <c r="AE73" s="115"/>
      <c r="AF73" s="120"/>
      <c r="AG73" s="134"/>
      <c r="AH73" s="129"/>
      <c r="AI73" s="130"/>
      <c r="AJ73" s="129"/>
      <c r="AK73" s="133"/>
      <c r="AL73" s="129"/>
      <c r="AM73" s="115"/>
      <c r="AN73" s="120"/>
    </row>
    <row r="74" spans="1:40" s="109" customFormat="1">
      <c r="A74" s="301"/>
      <c r="C74" s="114"/>
      <c r="G74" s="167"/>
      <c r="H74" s="114"/>
      <c r="L74" s="167"/>
      <c r="M74" s="114"/>
      <c r="Q74" s="166"/>
      <c r="R74" s="114"/>
      <c r="V74" s="166"/>
      <c r="W74" s="114"/>
      <c r="AA74" s="166"/>
      <c r="AB74" s="114"/>
      <c r="AF74" s="166"/>
      <c r="AG74" s="168"/>
      <c r="AH74" s="129"/>
      <c r="AI74" s="130"/>
      <c r="AJ74" s="130"/>
      <c r="AK74" s="169"/>
      <c r="AL74" s="129"/>
      <c r="AN74" s="166"/>
    </row>
    <row r="75" spans="1:40" s="109" customFormat="1">
      <c r="A75" s="301"/>
      <c r="B75" s="140"/>
      <c r="C75" s="114"/>
      <c r="E75" s="115"/>
      <c r="F75" s="115"/>
      <c r="G75" s="116"/>
      <c r="H75" s="114"/>
      <c r="J75" s="115"/>
      <c r="K75" s="160"/>
      <c r="L75" s="116"/>
      <c r="M75" s="114"/>
      <c r="O75" s="115"/>
      <c r="P75" s="115"/>
      <c r="Q75" s="116"/>
      <c r="R75" s="114"/>
      <c r="T75" s="115"/>
      <c r="U75" s="161"/>
      <c r="V75" s="116"/>
      <c r="W75" s="114"/>
      <c r="Y75" s="115"/>
      <c r="Z75" s="159"/>
      <c r="AA75" s="116"/>
      <c r="AB75" s="114"/>
      <c r="AD75" s="115"/>
      <c r="AE75" s="159"/>
      <c r="AF75" s="116"/>
      <c r="AG75" s="134"/>
      <c r="AH75" s="129"/>
      <c r="AI75" s="130"/>
      <c r="AJ75" s="129"/>
      <c r="AK75" s="131"/>
      <c r="AL75" s="129"/>
      <c r="AM75" s="115"/>
      <c r="AN75" s="116"/>
    </row>
    <row r="76" spans="1:40" s="109" customFormat="1">
      <c r="A76" s="301"/>
      <c r="B76" s="117"/>
      <c r="C76" s="114"/>
      <c r="E76" s="115"/>
      <c r="F76" s="115"/>
      <c r="G76" s="118"/>
      <c r="H76" s="114"/>
      <c r="J76" s="115"/>
      <c r="K76" s="141"/>
      <c r="L76" s="156"/>
      <c r="M76" s="114"/>
      <c r="O76" s="115"/>
      <c r="P76" s="115"/>
      <c r="Q76" s="118"/>
      <c r="R76" s="114"/>
      <c r="T76" s="115"/>
      <c r="U76" s="161"/>
      <c r="V76" s="118"/>
      <c r="W76" s="114"/>
      <c r="Y76" s="115"/>
      <c r="Z76" s="141"/>
      <c r="AA76" s="156"/>
      <c r="AB76" s="114"/>
      <c r="AD76" s="115"/>
      <c r="AE76" s="141"/>
      <c r="AF76" s="156"/>
      <c r="AG76" s="134"/>
      <c r="AH76" s="129"/>
      <c r="AI76" s="130"/>
      <c r="AJ76" s="129"/>
      <c r="AK76" s="132"/>
      <c r="AL76" s="129"/>
      <c r="AM76" s="115"/>
      <c r="AN76" s="118"/>
    </row>
    <row r="77" spans="1:40" s="109" customFormat="1">
      <c r="A77" s="301"/>
      <c r="B77" s="119"/>
      <c r="C77" s="114"/>
      <c r="E77" s="115"/>
      <c r="F77" s="115"/>
      <c r="G77" s="120"/>
      <c r="H77" s="114"/>
      <c r="J77" s="115"/>
      <c r="K77" s="115"/>
      <c r="L77" s="120"/>
      <c r="M77" s="114"/>
      <c r="O77" s="115"/>
      <c r="P77" s="115"/>
      <c r="Q77" s="120"/>
      <c r="R77" s="114"/>
      <c r="T77" s="115"/>
      <c r="U77" s="141"/>
      <c r="V77" s="157"/>
      <c r="W77" s="114"/>
      <c r="Y77" s="115"/>
      <c r="Z77" s="159"/>
      <c r="AA77" s="120"/>
      <c r="AB77" s="114"/>
      <c r="AD77" s="115"/>
      <c r="AE77" s="141"/>
      <c r="AF77" s="157"/>
      <c r="AG77" s="134"/>
      <c r="AH77" s="129"/>
      <c r="AI77" s="130"/>
      <c r="AJ77" s="129"/>
      <c r="AK77" s="133"/>
      <c r="AL77" s="129"/>
      <c r="AM77" s="115"/>
      <c r="AN77" s="120"/>
    </row>
    <row r="78" spans="1:40" s="109" customFormat="1">
      <c r="A78" s="301"/>
      <c r="C78" s="114"/>
      <c r="G78" s="166"/>
      <c r="H78" s="114"/>
      <c r="L78" s="166"/>
      <c r="M78" s="114"/>
      <c r="Q78" s="166"/>
      <c r="R78" s="114"/>
      <c r="V78" s="166"/>
      <c r="W78" s="114"/>
      <c r="AA78" s="167"/>
      <c r="AB78" s="114"/>
      <c r="AF78" s="166"/>
      <c r="AG78" s="168"/>
      <c r="AH78" s="129"/>
      <c r="AI78" s="130"/>
      <c r="AJ78" s="130"/>
      <c r="AK78" s="169"/>
      <c r="AL78" s="129"/>
      <c r="AN78" s="166"/>
    </row>
    <row r="79" spans="1:40" s="109" customFormat="1">
      <c r="A79" s="301"/>
      <c r="B79" s="140"/>
      <c r="C79" s="114"/>
      <c r="E79" s="115"/>
      <c r="F79" s="115"/>
      <c r="G79" s="116"/>
      <c r="H79" s="114"/>
      <c r="J79" s="115"/>
      <c r="K79" s="115"/>
      <c r="L79" s="116"/>
      <c r="M79" s="114"/>
      <c r="O79" s="115"/>
      <c r="P79" s="159"/>
      <c r="Q79" s="116"/>
      <c r="R79" s="114"/>
      <c r="T79" s="115"/>
      <c r="U79" s="159"/>
      <c r="V79" s="116"/>
      <c r="W79" s="114"/>
      <c r="Y79" s="115"/>
      <c r="Z79" s="115"/>
      <c r="AA79" s="116"/>
      <c r="AB79" s="114"/>
      <c r="AD79" s="115"/>
      <c r="AE79" s="160"/>
      <c r="AF79" s="116"/>
      <c r="AG79" s="134"/>
      <c r="AH79" s="129"/>
      <c r="AI79" s="130"/>
      <c r="AJ79" s="129"/>
      <c r="AK79" s="131"/>
      <c r="AL79" s="129"/>
      <c r="AM79" s="115"/>
      <c r="AN79" s="116"/>
    </row>
    <row r="80" spans="1:40" s="109" customFormat="1">
      <c r="A80" s="301"/>
      <c r="B80" s="117"/>
      <c r="C80" s="114"/>
      <c r="E80" s="115"/>
      <c r="F80" s="115"/>
      <c r="G80" s="118"/>
      <c r="H80" s="114"/>
      <c r="J80" s="115"/>
      <c r="K80" s="115"/>
      <c r="L80" s="118"/>
      <c r="M80" s="114"/>
      <c r="O80" s="115"/>
      <c r="P80" s="141"/>
      <c r="Q80" s="156"/>
      <c r="R80" s="114"/>
      <c r="T80" s="115"/>
      <c r="U80" s="141"/>
      <c r="V80" s="156"/>
      <c r="W80" s="114"/>
      <c r="Y80" s="115"/>
      <c r="Z80" s="115"/>
      <c r="AA80" s="118"/>
      <c r="AB80" s="114"/>
      <c r="AD80" s="115"/>
      <c r="AE80" s="141"/>
      <c r="AF80" s="156"/>
      <c r="AG80" s="134"/>
      <c r="AH80" s="129"/>
      <c r="AI80" s="130"/>
      <c r="AJ80" s="129"/>
      <c r="AK80" s="132"/>
      <c r="AL80" s="129"/>
      <c r="AM80" s="115"/>
      <c r="AN80" s="118"/>
    </row>
    <row r="81" spans="1:40" s="109" customFormat="1">
      <c r="A81" s="301"/>
      <c r="B81" s="119"/>
      <c r="C81" s="114"/>
      <c r="E81" s="115"/>
      <c r="F81" s="115"/>
      <c r="G81" s="120"/>
      <c r="H81" s="114"/>
      <c r="J81" s="115"/>
      <c r="K81" s="115"/>
      <c r="L81" s="120"/>
      <c r="M81" s="114"/>
      <c r="O81" s="115"/>
      <c r="P81" s="159"/>
      <c r="Q81" s="120"/>
      <c r="R81" s="114"/>
      <c r="T81" s="115"/>
      <c r="U81" s="141"/>
      <c r="V81" s="157"/>
      <c r="W81" s="114"/>
      <c r="Y81" s="115"/>
      <c r="Z81" s="115"/>
      <c r="AA81" s="120"/>
      <c r="AB81" s="114"/>
      <c r="AD81" s="115"/>
      <c r="AE81" s="115"/>
      <c r="AF81" s="120"/>
      <c r="AG81" s="134"/>
      <c r="AH81" s="129"/>
      <c r="AI81" s="130"/>
      <c r="AJ81" s="129"/>
      <c r="AK81" s="133"/>
      <c r="AL81" s="129"/>
      <c r="AM81" s="115"/>
      <c r="AN81" s="120"/>
    </row>
    <row r="82" spans="1:40" s="109" customFormat="1">
      <c r="A82" s="301"/>
      <c r="C82" s="114"/>
      <c r="G82" s="166"/>
      <c r="H82" s="114"/>
      <c r="L82" s="166"/>
      <c r="M82" s="114"/>
      <c r="Q82" s="167"/>
      <c r="R82" s="114"/>
      <c r="V82" s="166"/>
      <c r="W82" s="114"/>
      <c r="AA82" s="166"/>
      <c r="AB82" s="114"/>
      <c r="AF82" s="166"/>
      <c r="AG82" s="168"/>
      <c r="AH82" s="129"/>
      <c r="AI82" s="130"/>
      <c r="AJ82" s="130"/>
      <c r="AK82" s="169"/>
      <c r="AL82" s="129"/>
      <c r="AN82" s="166"/>
    </row>
    <row r="83" spans="1:40" s="109" customFormat="1">
      <c r="G83" s="163"/>
      <c r="L83" s="163"/>
      <c r="Q83" s="163"/>
      <c r="V83" s="163"/>
      <c r="AA83" s="163"/>
      <c r="AF83" s="163"/>
    </row>
    <row r="84" spans="1:40" s="109" customFormat="1">
      <c r="A84" s="164"/>
      <c r="B84" s="164"/>
      <c r="C84" s="302"/>
      <c r="D84" s="302"/>
      <c r="E84" s="302"/>
      <c r="F84" s="302"/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  <c r="V84" s="302"/>
      <c r="W84" s="302"/>
      <c r="X84" s="302"/>
      <c r="Y84" s="302"/>
      <c r="Z84" s="302"/>
      <c r="AA84" s="302"/>
      <c r="AB84" s="302"/>
      <c r="AC84" s="302"/>
      <c r="AD84" s="302"/>
      <c r="AE84" s="302"/>
      <c r="AF84" s="302"/>
    </row>
    <row r="85" spans="1:40" s="109" customFormat="1">
      <c r="A85" s="165"/>
      <c r="C85" s="114"/>
      <c r="E85" s="115"/>
      <c r="F85" s="115"/>
      <c r="G85" s="116"/>
      <c r="H85" s="114"/>
      <c r="J85" s="115"/>
      <c r="K85" s="115"/>
      <c r="L85" s="116"/>
      <c r="M85" s="114"/>
      <c r="O85" s="115"/>
      <c r="P85" s="115"/>
      <c r="Q85" s="116"/>
      <c r="R85" s="114"/>
      <c r="T85" s="115"/>
      <c r="U85" s="115"/>
      <c r="V85" s="116"/>
      <c r="X85" s="129"/>
      <c r="Y85" s="115"/>
      <c r="Z85" s="115"/>
      <c r="AA85" s="116"/>
      <c r="AB85" s="114"/>
      <c r="AD85" s="115"/>
      <c r="AE85" s="115"/>
      <c r="AF85" s="116"/>
    </row>
    <row r="86" spans="1:40" s="109" customFormat="1">
      <c r="A86" s="301"/>
      <c r="B86" s="140"/>
      <c r="C86" s="114"/>
      <c r="E86" s="115"/>
      <c r="F86" s="159"/>
      <c r="G86" s="116"/>
      <c r="H86" s="114"/>
      <c r="J86" s="115"/>
      <c r="K86" s="115"/>
      <c r="L86" s="116"/>
      <c r="M86" s="114"/>
      <c r="O86" s="115"/>
      <c r="P86" s="115"/>
      <c r="Q86" s="116"/>
      <c r="R86" s="114"/>
      <c r="T86" s="115"/>
      <c r="U86" s="159"/>
      <c r="V86" s="116"/>
      <c r="X86" s="129"/>
      <c r="Y86" s="115"/>
      <c r="Z86" s="115"/>
      <c r="AA86" s="116"/>
      <c r="AB86" s="114"/>
      <c r="AD86" s="115"/>
      <c r="AE86" s="159"/>
      <c r="AF86" s="116"/>
    </row>
    <row r="87" spans="1:40" s="109" customFormat="1">
      <c r="A87" s="301"/>
      <c r="B87" s="117"/>
      <c r="C87" s="114"/>
      <c r="E87" s="115"/>
      <c r="F87" s="141"/>
      <c r="G87" s="156"/>
      <c r="H87" s="114"/>
      <c r="J87" s="115"/>
      <c r="K87" s="115"/>
      <c r="L87" s="118"/>
      <c r="M87" s="114"/>
      <c r="O87" s="115"/>
      <c r="P87" s="115"/>
      <c r="Q87" s="156"/>
      <c r="R87" s="114"/>
      <c r="T87" s="115"/>
      <c r="U87" s="141"/>
      <c r="V87" s="156"/>
      <c r="X87" s="129"/>
      <c r="Y87" s="115"/>
      <c r="Z87" s="115"/>
      <c r="AA87" s="118"/>
      <c r="AB87" s="114"/>
      <c r="AD87" s="115"/>
      <c r="AE87" s="141"/>
      <c r="AF87" s="156"/>
    </row>
    <row r="88" spans="1:40" s="109" customFormat="1">
      <c r="A88" s="301"/>
      <c r="B88" s="119"/>
      <c r="C88" s="114"/>
      <c r="E88" s="115"/>
      <c r="F88" s="141"/>
      <c r="G88" s="157"/>
      <c r="H88" s="114"/>
      <c r="J88" s="115"/>
      <c r="K88" s="115"/>
      <c r="L88" s="120"/>
      <c r="M88" s="114"/>
      <c r="O88" s="115"/>
      <c r="P88" s="115"/>
      <c r="Q88" s="120"/>
      <c r="R88" s="114"/>
      <c r="T88" s="115"/>
      <c r="U88" s="141"/>
      <c r="V88" s="157"/>
      <c r="X88" s="129"/>
      <c r="Y88" s="115"/>
      <c r="Z88" s="115"/>
      <c r="AA88" s="120"/>
      <c r="AB88" s="114"/>
      <c r="AD88" s="115"/>
      <c r="AE88" s="159"/>
      <c r="AF88" s="120"/>
    </row>
    <row r="89" spans="1:40" s="109" customFormat="1">
      <c r="A89" s="301"/>
      <c r="C89" s="114"/>
      <c r="G89" s="166"/>
      <c r="H89" s="114"/>
      <c r="L89" s="166"/>
      <c r="M89" s="114"/>
      <c r="Q89" s="166"/>
      <c r="R89" s="114"/>
      <c r="V89" s="166"/>
      <c r="X89" s="129"/>
      <c r="AA89" s="166"/>
      <c r="AB89" s="114"/>
      <c r="AF89" s="167"/>
    </row>
    <row r="90" spans="1:40" s="109" customFormat="1">
      <c r="A90" s="301"/>
      <c r="B90" s="140"/>
      <c r="C90" s="114"/>
      <c r="E90" s="115"/>
      <c r="F90" s="159"/>
      <c r="G90" s="116"/>
      <c r="H90" s="114"/>
      <c r="J90" s="115"/>
      <c r="K90" s="159"/>
      <c r="L90" s="116"/>
      <c r="M90" s="114"/>
      <c r="O90" s="115"/>
      <c r="P90" s="115"/>
      <c r="Q90" s="116"/>
      <c r="R90" s="114"/>
      <c r="T90" s="115"/>
      <c r="U90" s="159"/>
      <c r="V90" s="116"/>
      <c r="X90" s="129"/>
      <c r="Y90" s="115"/>
      <c r="Z90" s="115"/>
      <c r="AA90" s="116"/>
      <c r="AB90" s="114"/>
      <c r="AD90" s="115"/>
      <c r="AE90" s="159"/>
      <c r="AF90" s="116"/>
    </row>
    <row r="91" spans="1:40" s="109" customFormat="1">
      <c r="A91" s="301"/>
      <c r="B91" s="117"/>
      <c r="C91" s="114"/>
      <c r="E91" s="115"/>
      <c r="F91" s="141"/>
      <c r="G91" s="156"/>
      <c r="H91" s="114"/>
      <c r="J91" s="115"/>
      <c r="K91" s="141"/>
      <c r="L91" s="156"/>
      <c r="M91" s="114"/>
      <c r="O91" s="115"/>
      <c r="P91" s="115"/>
      <c r="Q91" s="118"/>
      <c r="R91" s="114"/>
      <c r="T91" s="115"/>
      <c r="U91" s="141"/>
      <c r="V91" s="156"/>
      <c r="X91" s="129"/>
      <c r="Y91" s="115"/>
      <c r="Z91" s="115"/>
      <c r="AA91" s="118"/>
      <c r="AB91" s="114"/>
      <c r="AD91" s="115"/>
      <c r="AE91" s="141"/>
      <c r="AF91" s="156"/>
    </row>
    <row r="92" spans="1:40" s="109" customFormat="1">
      <c r="A92" s="301"/>
      <c r="B92" s="119"/>
      <c r="C92" s="114"/>
      <c r="E92" s="115"/>
      <c r="F92" s="141"/>
      <c r="G92" s="157"/>
      <c r="H92" s="114"/>
      <c r="J92" s="115"/>
      <c r="K92" s="141"/>
      <c r="L92" s="157"/>
      <c r="M92" s="114"/>
      <c r="O92" s="115"/>
      <c r="P92" s="115"/>
      <c r="Q92" s="157"/>
      <c r="R92" s="114"/>
      <c r="T92" s="115"/>
      <c r="U92" s="141"/>
      <c r="V92" s="157"/>
      <c r="X92" s="129"/>
      <c r="Y92" s="115"/>
      <c r="Z92" s="115"/>
      <c r="AA92" s="120"/>
      <c r="AB92" s="114"/>
      <c r="AD92" s="115"/>
      <c r="AE92" s="141"/>
      <c r="AF92" s="157"/>
    </row>
    <row r="93" spans="1:40" s="109" customFormat="1">
      <c r="A93" s="301"/>
      <c r="C93" s="114"/>
      <c r="G93" s="166"/>
      <c r="H93" s="114"/>
      <c r="L93" s="166"/>
      <c r="M93" s="114"/>
      <c r="Q93" s="166"/>
      <c r="R93" s="114"/>
      <c r="V93" s="166"/>
      <c r="X93" s="129"/>
      <c r="AA93" s="166"/>
      <c r="AB93" s="114"/>
      <c r="AF93" s="166"/>
    </row>
    <row r="94" spans="1:40" s="109" customFormat="1">
      <c r="A94" s="301"/>
      <c r="B94" s="140"/>
      <c r="C94" s="114"/>
      <c r="E94" s="115"/>
      <c r="F94" s="159"/>
      <c r="G94" s="116"/>
      <c r="H94" s="114"/>
      <c r="J94" s="115"/>
      <c r="K94" s="159"/>
      <c r="L94" s="116"/>
      <c r="M94" s="114"/>
      <c r="O94" s="115"/>
      <c r="P94" s="159"/>
      <c r="Q94" s="116"/>
      <c r="R94" s="114"/>
      <c r="T94" s="115"/>
      <c r="U94" s="159"/>
      <c r="V94" s="116"/>
      <c r="X94" s="129"/>
      <c r="Y94" s="115"/>
      <c r="Z94" s="115"/>
      <c r="AA94" s="116"/>
      <c r="AB94" s="114"/>
      <c r="AD94" s="115"/>
      <c r="AE94" s="159"/>
      <c r="AF94" s="116"/>
    </row>
    <row r="95" spans="1:40" s="109" customFormat="1">
      <c r="A95" s="301"/>
      <c r="B95" s="117"/>
      <c r="C95" s="114"/>
      <c r="E95" s="115"/>
      <c r="F95" s="141"/>
      <c r="G95" s="156"/>
      <c r="H95" s="114"/>
      <c r="J95" s="115"/>
      <c r="K95" s="141"/>
      <c r="L95" s="156"/>
      <c r="M95" s="114"/>
      <c r="O95" s="115"/>
      <c r="P95" s="141"/>
      <c r="Q95" s="156"/>
      <c r="R95" s="114"/>
      <c r="T95" s="115"/>
      <c r="U95" s="141"/>
      <c r="V95" s="156"/>
      <c r="X95" s="129"/>
      <c r="Y95" s="115"/>
      <c r="Z95" s="115"/>
      <c r="AA95" s="118"/>
      <c r="AB95" s="114"/>
      <c r="AD95" s="115"/>
      <c r="AE95" s="141"/>
      <c r="AF95" s="156"/>
    </row>
    <row r="96" spans="1:40" s="109" customFormat="1">
      <c r="A96" s="301"/>
      <c r="B96" s="119"/>
      <c r="C96" s="114"/>
      <c r="E96" s="115"/>
      <c r="F96" s="141"/>
      <c r="G96" s="157"/>
      <c r="H96" s="114"/>
      <c r="J96" s="115"/>
      <c r="K96" s="141"/>
      <c r="L96" s="157"/>
      <c r="M96" s="114"/>
      <c r="O96" s="115"/>
      <c r="P96" s="141"/>
      <c r="Q96" s="157"/>
      <c r="R96" s="114"/>
      <c r="T96" s="115"/>
      <c r="U96" s="141"/>
      <c r="V96" s="157"/>
      <c r="X96" s="129"/>
      <c r="Y96" s="115"/>
      <c r="Z96" s="115"/>
      <c r="AA96" s="120"/>
      <c r="AB96" s="114"/>
      <c r="AD96" s="115"/>
      <c r="AE96" s="141"/>
      <c r="AF96" s="157"/>
    </row>
    <row r="97" spans="1:32" s="109" customFormat="1">
      <c r="A97" s="301"/>
      <c r="C97" s="114"/>
      <c r="G97" s="166"/>
      <c r="H97" s="114"/>
      <c r="L97" s="166"/>
      <c r="M97" s="114"/>
      <c r="Q97" s="166"/>
      <c r="R97" s="114"/>
      <c r="V97" s="166"/>
      <c r="X97" s="129"/>
      <c r="AA97" s="166"/>
      <c r="AB97" s="114"/>
      <c r="AF97" s="166"/>
    </row>
    <row r="98" spans="1:32" s="109" customFormat="1">
      <c r="A98" s="301"/>
      <c r="B98" s="140"/>
      <c r="C98" s="114"/>
      <c r="E98" s="115"/>
      <c r="F98" s="159"/>
      <c r="G98" s="116"/>
      <c r="H98" s="114"/>
      <c r="J98" s="115"/>
      <c r="K98" s="159"/>
      <c r="L98" s="116"/>
      <c r="M98" s="114"/>
      <c r="O98" s="115"/>
      <c r="P98" s="159"/>
      <c r="Q98" s="116"/>
      <c r="R98" s="114"/>
      <c r="T98" s="115"/>
      <c r="U98" s="159"/>
      <c r="V98" s="116"/>
      <c r="X98" s="129"/>
      <c r="Y98" s="115"/>
      <c r="Z98" s="115"/>
      <c r="AA98" s="116"/>
      <c r="AB98" s="114"/>
      <c r="AD98" s="115"/>
      <c r="AE98" s="159"/>
      <c r="AF98" s="116"/>
    </row>
    <row r="99" spans="1:32" s="109" customFormat="1">
      <c r="A99" s="301"/>
      <c r="B99" s="117"/>
      <c r="C99" s="114"/>
      <c r="E99" s="115"/>
      <c r="F99" s="141"/>
      <c r="G99" s="156"/>
      <c r="H99" s="114"/>
      <c r="J99" s="115"/>
      <c r="K99" s="141"/>
      <c r="L99" s="156"/>
      <c r="M99" s="114"/>
      <c r="O99" s="115"/>
      <c r="P99" s="141"/>
      <c r="Q99" s="156"/>
      <c r="R99" s="114"/>
      <c r="T99" s="115"/>
      <c r="U99" s="141"/>
      <c r="V99" s="156"/>
      <c r="X99" s="129"/>
      <c r="Y99" s="115"/>
      <c r="Z99" s="115"/>
      <c r="AA99" s="118"/>
      <c r="AB99" s="114"/>
      <c r="AD99" s="115"/>
      <c r="AE99" s="141"/>
      <c r="AF99" s="156"/>
    </row>
    <row r="100" spans="1:32" s="109" customFormat="1">
      <c r="A100" s="301"/>
      <c r="B100" s="119"/>
      <c r="C100" s="114"/>
      <c r="E100" s="115"/>
      <c r="F100" s="141"/>
      <c r="G100" s="157"/>
      <c r="H100" s="114"/>
      <c r="J100" s="115"/>
      <c r="K100" s="141"/>
      <c r="L100" s="157"/>
      <c r="M100" s="114"/>
      <c r="O100" s="115"/>
      <c r="P100" s="141"/>
      <c r="Q100" s="157"/>
      <c r="R100" s="114"/>
      <c r="T100" s="115"/>
      <c r="U100" s="141"/>
      <c r="V100" s="157"/>
      <c r="X100" s="129"/>
      <c r="Y100" s="115"/>
      <c r="Z100" s="115"/>
      <c r="AA100" s="120"/>
      <c r="AB100" s="114"/>
      <c r="AD100" s="115"/>
      <c r="AE100" s="141"/>
      <c r="AF100" s="157"/>
    </row>
    <row r="101" spans="1:32" s="109" customFormat="1">
      <c r="A101" s="301"/>
      <c r="C101" s="114"/>
      <c r="G101" s="166"/>
      <c r="H101" s="114"/>
      <c r="L101" s="166"/>
      <c r="M101" s="114"/>
      <c r="Q101" s="166"/>
      <c r="R101" s="114"/>
      <c r="V101" s="166"/>
      <c r="X101" s="129"/>
      <c r="AA101" s="166"/>
      <c r="AB101" s="114"/>
      <c r="AF101" s="166"/>
    </row>
    <row r="102" spans="1:32" s="109" customFormat="1"/>
  </sheetData>
  <mergeCells count="52">
    <mergeCell ref="AB15:AF15"/>
    <mergeCell ref="C15:G15"/>
    <mergeCell ref="H15:L15"/>
    <mergeCell ref="M15:Q15"/>
    <mergeCell ref="R15:V15"/>
    <mergeCell ref="W15:AA15"/>
    <mergeCell ref="AK27:AN27"/>
    <mergeCell ref="A17:A18"/>
    <mergeCell ref="A19:A20"/>
    <mergeCell ref="A21:A22"/>
    <mergeCell ref="A23:A24"/>
    <mergeCell ref="C27:G27"/>
    <mergeCell ref="H27:L27"/>
    <mergeCell ref="M27:Q27"/>
    <mergeCell ref="R27:V27"/>
    <mergeCell ref="W27:AA27"/>
    <mergeCell ref="AB27:AF27"/>
    <mergeCell ref="AG27:AJ27"/>
    <mergeCell ref="A52:A55"/>
    <mergeCell ref="A29:A32"/>
    <mergeCell ref="A33:A36"/>
    <mergeCell ref="A37:A40"/>
    <mergeCell ref="A41:A44"/>
    <mergeCell ref="M46:Q46"/>
    <mergeCell ref="R46:V46"/>
    <mergeCell ref="W46:AA46"/>
    <mergeCell ref="AB46:AF46"/>
    <mergeCell ref="A48:A51"/>
    <mergeCell ref="C46:G46"/>
    <mergeCell ref="H46:L46"/>
    <mergeCell ref="A79:A82"/>
    <mergeCell ref="A56:A59"/>
    <mergeCell ref="A60:A63"/>
    <mergeCell ref="C65:G65"/>
    <mergeCell ref="H65:L65"/>
    <mergeCell ref="W65:AA65"/>
    <mergeCell ref="AB65:AF65"/>
    <mergeCell ref="A67:A70"/>
    <mergeCell ref="A71:A74"/>
    <mergeCell ref="A75:A78"/>
    <mergeCell ref="M65:Q65"/>
    <mergeCell ref="R65:V65"/>
    <mergeCell ref="H84:L84"/>
    <mergeCell ref="M84:Q84"/>
    <mergeCell ref="R84:V84"/>
    <mergeCell ref="W84:AA84"/>
    <mergeCell ref="AB84:AF84"/>
    <mergeCell ref="A86:A89"/>
    <mergeCell ref="A90:A93"/>
    <mergeCell ref="A94:A97"/>
    <mergeCell ref="A98:A101"/>
    <mergeCell ref="C84:G84"/>
  </mergeCells>
  <pageMargins left="0.19685039370078741" right="0.19685039370078741" top="0.19685039370078741" bottom="0.19685039370078741" header="0" footer="0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N58"/>
  <sheetViews>
    <sheetView topLeftCell="A15" zoomScale="128" zoomScaleNormal="129" workbookViewId="0">
      <selection activeCell="AQ63" sqref="AQ63"/>
    </sheetView>
  </sheetViews>
  <sheetFormatPr baseColWidth="10" defaultColWidth="8.83203125" defaultRowHeight="16"/>
  <cols>
    <col min="1" max="1" width="11" customWidth="1"/>
    <col min="2" max="2" width="14" bestFit="1" customWidth="1"/>
    <col min="3" max="3" width="7" customWidth="1"/>
    <col min="4" max="4" width="1.6640625" bestFit="1" customWidth="1"/>
    <col min="5" max="6" width="5.6640625" customWidth="1"/>
    <col min="7" max="7" width="5.83203125" customWidth="1"/>
    <col min="8" max="8" width="7" customWidth="1"/>
    <col min="9" max="9" width="1.6640625" bestFit="1" customWidth="1"/>
    <col min="10" max="11" width="5.6640625" customWidth="1"/>
    <col min="12" max="12" width="5.83203125" customWidth="1"/>
    <col min="13" max="13" width="7" customWidth="1"/>
    <col min="14" max="14" width="1.6640625" bestFit="1" customWidth="1"/>
    <col min="15" max="16" width="5.6640625" customWidth="1"/>
    <col min="17" max="17" width="5.83203125" customWidth="1"/>
    <col min="18" max="18" width="7" customWidth="1"/>
    <col min="19" max="19" width="1.6640625" bestFit="1" customWidth="1"/>
    <col min="20" max="21" width="5.6640625" customWidth="1"/>
    <col min="22" max="22" width="5.83203125" customWidth="1"/>
    <col min="23" max="23" width="7" customWidth="1"/>
    <col min="24" max="24" width="1.6640625" bestFit="1" customWidth="1"/>
    <col min="25" max="26" width="5.6640625" customWidth="1"/>
    <col min="27" max="27" width="5.83203125" customWidth="1"/>
    <col min="28" max="28" width="7" customWidth="1"/>
    <col min="29" max="29" width="1.6640625" bestFit="1" customWidth="1"/>
    <col min="30" max="31" width="5.6640625" customWidth="1"/>
    <col min="32" max="32" width="5.83203125" customWidth="1"/>
    <col min="33" max="33" width="7" customWidth="1"/>
    <col min="34" max="34" width="1.6640625" bestFit="1" customWidth="1"/>
    <col min="35" max="35" width="5.6640625" customWidth="1"/>
    <col min="36" max="36" width="5.83203125" customWidth="1"/>
    <col min="37" max="37" width="7" customWidth="1"/>
    <col min="38" max="38" width="1.6640625" bestFit="1" customWidth="1"/>
    <col min="39" max="39" width="5.6640625" customWidth="1"/>
    <col min="40" max="40" width="5.83203125" customWidth="1"/>
  </cols>
  <sheetData>
    <row r="2" spans="1:32">
      <c r="A2" s="238" t="s">
        <v>152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</row>
    <row r="3" spans="1:32">
      <c r="A3" s="238" t="s">
        <v>153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</row>
    <row r="4" spans="1:32">
      <c r="A4" s="173" t="s">
        <v>151</v>
      </c>
      <c r="I4" s="173"/>
      <c r="L4" s="173"/>
      <c r="M4" s="173"/>
      <c r="N4" s="180" t="s">
        <v>157</v>
      </c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73"/>
      <c r="AA4" s="173" t="s">
        <v>161</v>
      </c>
    </row>
    <row r="5" spans="1:32">
      <c r="A5" s="173"/>
      <c r="I5" s="173"/>
      <c r="L5" s="173"/>
      <c r="M5" s="173"/>
      <c r="N5" s="180" t="s">
        <v>160</v>
      </c>
      <c r="O5" s="180"/>
      <c r="P5" s="180"/>
      <c r="Q5" s="180"/>
      <c r="R5" s="180"/>
      <c r="S5" s="180"/>
      <c r="T5" s="180"/>
      <c r="U5" s="180"/>
      <c r="V5" s="180"/>
      <c r="W5" s="180"/>
      <c r="X5" s="180"/>
      <c r="AA5" s="173" t="s">
        <v>145</v>
      </c>
    </row>
    <row r="6" spans="1:32">
      <c r="I6" s="173"/>
      <c r="L6" s="173"/>
      <c r="M6" s="173"/>
      <c r="N6" s="180" t="s">
        <v>158</v>
      </c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2"/>
      <c r="AA6" s="2" t="s">
        <v>146</v>
      </c>
    </row>
    <row r="7" spans="1:32">
      <c r="A7" s="2"/>
      <c r="I7" s="173"/>
      <c r="L7" s="173"/>
      <c r="M7" s="173"/>
      <c r="N7" s="180" t="s">
        <v>159</v>
      </c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3"/>
      <c r="AA7" s="3"/>
    </row>
    <row r="8" spans="1:32">
      <c r="A8" s="3"/>
    </row>
    <row r="9" spans="1:32" s="171" customFormat="1" ht="19">
      <c r="A9" s="170" t="s">
        <v>144</v>
      </c>
    </row>
    <row r="10" spans="1:32" s="171" customFormat="1" ht="8" customHeight="1">
      <c r="A10" s="170"/>
    </row>
    <row r="11" spans="1:32">
      <c r="A11" s="107" t="s">
        <v>155</v>
      </c>
    </row>
    <row r="12" spans="1:32">
      <c r="A12" s="106"/>
    </row>
    <row r="14" spans="1:32" ht="14" customHeight="1" thickBot="1">
      <c r="A14" s="176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</row>
    <row r="15" spans="1:32" s="189" customFormat="1" ht="18" customHeight="1" thickBot="1">
      <c r="A15" s="228" t="s">
        <v>136</v>
      </c>
      <c r="B15" s="218" t="s">
        <v>137</v>
      </c>
      <c r="C15" s="317" t="s">
        <v>105</v>
      </c>
      <c r="D15" s="316"/>
      <c r="E15" s="316"/>
      <c r="F15" s="316"/>
      <c r="G15" s="318"/>
      <c r="H15" s="317" t="s">
        <v>110</v>
      </c>
      <c r="I15" s="316"/>
      <c r="J15" s="316"/>
      <c r="K15" s="316"/>
      <c r="L15" s="318"/>
      <c r="M15" s="317" t="s">
        <v>109</v>
      </c>
      <c r="N15" s="316"/>
      <c r="O15" s="316"/>
      <c r="P15" s="316"/>
      <c r="Q15" s="318"/>
      <c r="R15" s="317" t="s">
        <v>108</v>
      </c>
      <c r="S15" s="316"/>
      <c r="T15" s="316"/>
      <c r="U15" s="316"/>
      <c r="V15" s="318"/>
      <c r="W15" s="317" t="s">
        <v>107</v>
      </c>
      <c r="X15" s="316"/>
      <c r="Y15" s="316"/>
      <c r="Z15" s="318"/>
      <c r="AA15" s="219"/>
      <c r="AB15" s="316" t="s">
        <v>106</v>
      </c>
      <c r="AC15" s="316"/>
      <c r="AD15" s="316"/>
      <c r="AE15" s="220"/>
      <c r="AF15" s="218"/>
    </row>
    <row r="16" spans="1:32" ht="18" customHeight="1">
      <c r="A16" s="190" t="s">
        <v>135</v>
      </c>
      <c r="B16" s="252" t="s">
        <v>138</v>
      </c>
      <c r="C16" s="182">
        <v>55.93040176829917</v>
      </c>
      <c r="D16" s="181" t="s">
        <v>40</v>
      </c>
      <c r="E16" s="182">
        <v>1.9989247815941633</v>
      </c>
      <c r="F16" s="182"/>
      <c r="G16" s="185"/>
      <c r="H16" s="182">
        <v>29.557507214766673</v>
      </c>
      <c r="I16" s="181" t="s">
        <v>40</v>
      </c>
      <c r="J16" s="182">
        <v>2.2678691090566589</v>
      </c>
      <c r="K16" s="182"/>
      <c r="L16" s="187"/>
      <c r="M16" s="182">
        <v>1.0639544766991738</v>
      </c>
      <c r="N16" s="181" t="s">
        <v>40</v>
      </c>
      <c r="O16" s="182">
        <v>0.27132572683008804</v>
      </c>
      <c r="P16" s="182"/>
      <c r="Q16" s="187"/>
      <c r="R16" s="182">
        <v>24.072044731605544</v>
      </c>
      <c r="S16" s="181" t="s">
        <v>40</v>
      </c>
      <c r="T16" s="182">
        <v>0.51025841951297701</v>
      </c>
      <c r="U16" s="182"/>
      <c r="V16" s="187"/>
      <c r="W16" s="181"/>
      <c r="X16" s="182" t="s">
        <v>104</v>
      </c>
      <c r="Y16" s="182"/>
      <c r="Z16" s="185"/>
      <c r="AA16" s="181"/>
      <c r="AB16" s="183">
        <v>1.2368953452277729</v>
      </c>
      <c r="AC16" s="183" t="s">
        <v>40</v>
      </c>
      <c r="AD16" s="183">
        <v>7.2284629821110058E-2</v>
      </c>
      <c r="AE16" s="181"/>
      <c r="AF16" s="181"/>
    </row>
    <row r="17" spans="1:40" ht="18" customHeight="1">
      <c r="A17" s="290" t="s">
        <v>139</v>
      </c>
      <c r="B17" s="291" t="s">
        <v>5</v>
      </c>
      <c r="C17" s="292">
        <v>29.865574205045469</v>
      </c>
      <c r="D17" s="135" t="s">
        <v>40</v>
      </c>
      <c r="E17" s="292">
        <v>3.1649117297317981</v>
      </c>
      <c r="F17" s="293"/>
      <c r="G17" s="294"/>
      <c r="H17" s="292">
        <v>11.108702701067202</v>
      </c>
      <c r="I17" s="135" t="s">
        <v>40</v>
      </c>
      <c r="J17" s="292">
        <v>2.7703740413133429</v>
      </c>
      <c r="K17" s="295"/>
      <c r="L17" s="296"/>
      <c r="M17" s="292">
        <v>1.7902179810175398</v>
      </c>
      <c r="N17" s="135" t="s">
        <v>40</v>
      </c>
      <c r="O17" s="292">
        <v>0.31414899145956882</v>
      </c>
      <c r="P17" s="292"/>
      <c r="Q17" s="296"/>
      <c r="R17" s="292">
        <v>16.800029159953418</v>
      </c>
      <c r="S17" s="135" t="s">
        <v>40</v>
      </c>
      <c r="T17" s="292">
        <v>0.90916710330220762</v>
      </c>
      <c r="U17" s="293"/>
      <c r="V17" s="296"/>
      <c r="W17" s="135"/>
      <c r="X17" s="292" t="s">
        <v>104</v>
      </c>
      <c r="Y17" s="292"/>
      <c r="Z17" s="294"/>
      <c r="AA17" s="135"/>
      <c r="AB17" s="151">
        <v>0.16662436300731351</v>
      </c>
      <c r="AC17" s="151" t="s">
        <v>40</v>
      </c>
      <c r="AD17" s="151">
        <v>8.6227801580627764E-3</v>
      </c>
      <c r="AE17" s="297"/>
      <c r="AF17" s="298"/>
    </row>
    <row r="18" spans="1:40" ht="18" customHeight="1">
      <c r="A18" s="223"/>
      <c r="B18" s="256" t="s">
        <v>6</v>
      </c>
      <c r="C18" s="184">
        <v>22.093520501190511</v>
      </c>
      <c r="D18" s="111" t="s">
        <v>40</v>
      </c>
      <c r="E18" s="184">
        <v>2.4307875138316426</v>
      </c>
      <c r="F18" s="257"/>
      <c r="G18" s="258" t="s">
        <v>147</v>
      </c>
      <c r="H18" s="184">
        <v>7.5418753665018219</v>
      </c>
      <c r="I18" s="111" t="s">
        <v>40</v>
      </c>
      <c r="J18" s="184">
        <v>2.3657114057451203</v>
      </c>
      <c r="K18" s="257"/>
      <c r="L18" s="232" t="s">
        <v>148</v>
      </c>
      <c r="M18" s="184">
        <v>1.3469530595997039</v>
      </c>
      <c r="N18" s="111" t="s">
        <v>40</v>
      </c>
      <c r="O18" s="184">
        <v>0.12675453146317645</v>
      </c>
      <c r="P18" s="184"/>
      <c r="Q18" s="259" t="s">
        <v>149</v>
      </c>
      <c r="R18" s="184">
        <v>13.004683142743289</v>
      </c>
      <c r="S18" s="111" t="s">
        <v>40</v>
      </c>
      <c r="T18" s="184">
        <v>0.32144692242538164</v>
      </c>
      <c r="U18" s="257"/>
      <c r="V18" s="259" t="s">
        <v>150</v>
      </c>
      <c r="W18" s="111"/>
      <c r="X18" s="184" t="s">
        <v>104</v>
      </c>
      <c r="Y18" s="184"/>
      <c r="Z18" s="260"/>
      <c r="AA18" s="111"/>
      <c r="AB18" s="145">
        <v>0.2000089323456975</v>
      </c>
      <c r="AC18" s="145" t="s">
        <v>40</v>
      </c>
      <c r="AD18" s="145">
        <v>7.8583410831252181E-3</v>
      </c>
      <c r="AE18" s="188"/>
      <c r="AF18" s="261" t="s">
        <v>150</v>
      </c>
    </row>
    <row r="19" spans="1:40" ht="18" customHeight="1">
      <c r="A19" s="290" t="s">
        <v>140</v>
      </c>
      <c r="B19" s="291" t="s">
        <v>5</v>
      </c>
      <c r="C19" s="292">
        <v>29.871954446343665</v>
      </c>
      <c r="D19" s="135" t="s">
        <v>40</v>
      </c>
      <c r="E19" s="292">
        <v>2.2814686495773455</v>
      </c>
      <c r="F19" s="293"/>
      <c r="G19" s="299"/>
      <c r="H19" s="292">
        <v>8.1721367725140279</v>
      </c>
      <c r="I19" s="135" t="s">
        <v>40</v>
      </c>
      <c r="J19" s="292">
        <v>2.0521207446063956</v>
      </c>
      <c r="K19" s="293"/>
      <c r="L19" s="296"/>
      <c r="M19" s="292">
        <v>0.78658622258119681</v>
      </c>
      <c r="N19" s="135" t="s">
        <v>40</v>
      </c>
      <c r="O19" s="292">
        <v>0.15482774785195036</v>
      </c>
      <c r="P19" s="292"/>
      <c r="Q19" s="296"/>
      <c r="R19" s="292">
        <v>20.838794157074588</v>
      </c>
      <c r="S19" s="135" t="s">
        <v>40</v>
      </c>
      <c r="T19" s="292">
        <v>0.83043732802466996</v>
      </c>
      <c r="U19" s="293"/>
      <c r="V19" s="296"/>
      <c r="W19" s="135"/>
      <c r="X19" s="292" t="s">
        <v>104</v>
      </c>
      <c r="Y19" s="292"/>
      <c r="Z19" s="294"/>
      <c r="AA19" s="135"/>
      <c r="AB19" s="151">
        <v>7.4437294173851171E-2</v>
      </c>
      <c r="AC19" s="151" t="s">
        <v>40</v>
      </c>
      <c r="AD19" s="151">
        <v>7.7673428269484255E-3</v>
      </c>
      <c r="AE19" s="297"/>
      <c r="AF19" s="298"/>
    </row>
    <row r="20" spans="1:40" ht="18" customHeight="1">
      <c r="A20" s="223"/>
      <c r="B20" s="256" t="s">
        <v>6</v>
      </c>
      <c r="C20" s="184">
        <v>17.810882576339257</v>
      </c>
      <c r="D20" s="111" t="s">
        <v>40</v>
      </c>
      <c r="E20" s="184">
        <v>1.0342939722247473</v>
      </c>
      <c r="F20" s="257"/>
      <c r="G20" s="258" t="s">
        <v>150</v>
      </c>
      <c r="H20" s="184">
        <v>3.9063540065834559</v>
      </c>
      <c r="I20" s="111" t="s">
        <v>40</v>
      </c>
      <c r="J20" s="184">
        <v>1.039251074794828</v>
      </c>
      <c r="K20" s="257"/>
      <c r="L20" s="259" t="s">
        <v>147</v>
      </c>
      <c r="M20" s="184">
        <v>0.62694285725850385</v>
      </c>
      <c r="N20" s="111" t="s">
        <v>40</v>
      </c>
      <c r="O20" s="184">
        <v>0.14444755220817712</v>
      </c>
      <c r="P20" s="184"/>
      <c r="Q20" s="259" t="s">
        <v>148</v>
      </c>
      <c r="R20" s="184">
        <v>13.167828857760682</v>
      </c>
      <c r="S20" s="111" t="s">
        <v>40</v>
      </c>
      <c r="T20" s="184">
        <v>0.5315516742845795</v>
      </c>
      <c r="U20" s="257"/>
      <c r="V20" s="259" t="s">
        <v>150</v>
      </c>
      <c r="W20" s="111"/>
      <c r="X20" s="184" t="s">
        <v>104</v>
      </c>
      <c r="Y20" s="184"/>
      <c r="Z20" s="260"/>
      <c r="AA20" s="111"/>
      <c r="AB20" s="145">
        <v>0.10975685473661607</v>
      </c>
      <c r="AC20" s="145" t="s">
        <v>40</v>
      </c>
      <c r="AD20" s="145">
        <v>5.3539689336369045E-3</v>
      </c>
      <c r="AE20" s="188"/>
      <c r="AF20" s="261" t="s">
        <v>150</v>
      </c>
    </row>
    <row r="21" spans="1:40" ht="18" customHeight="1">
      <c r="A21" s="290" t="s">
        <v>141</v>
      </c>
      <c r="B21" s="291" t="s">
        <v>5</v>
      </c>
      <c r="C21" s="292">
        <v>70.66041843093744</v>
      </c>
      <c r="D21" s="135" t="s">
        <v>40</v>
      </c>
      <c r="E21" s="292">
        <v>2.2404787962920119</v>
      </c>
      <c r="F21" s="293"/>
      <c r="G21" s="299"/>
      <c r="H21" s="292">
        <v>10.100394688283142</v>
      </c>
      <c r="I21" s="135" t="s">
        <v>40</v>
      </c>
      <c r="J21" s="292">
        <v>1.2955979804085951</v>
      </c>
      <c r="K21" s="293"/>
      <c r="L21" s="296"/>
      <c r="M21" s="292">
        <v>2.1559587484780511</v>
      </c>
      <c r="N21" s="135" t="s">
        <v>40</v>
      </c>
      <c r="O21" s="292">
        <v>0.62219215464610433</v>
      </c>
      <c r="P21" s="293"/>
      <c r="Q21" s="296"/>
      <c r="R21" s="292">
        <v>58.296122910337417</v>
      </c>
      <c r="S21" s="135" t="s">
        <v>40</v>
      </c>
      <c r="T21" s="292">
        <v>1.249466679152998</v>
      </c>
      <c r="U21" s="293"/>
      <c r="V21" s="296"/>
      <c r="W21" s="135"/>
      <c r="X21" s="292" t="s">
        <v>104</v>
      </c>
      <c r="Y21" s="292"/>
      <c r="Z21" s="294"/>
      <c r="AA21" s="135"/>
      <c r="AB21" s="151">
        <v>0.10794208383883744</v>
      </c>
      <c r="AC21" s="151" t="s">
        <v>40</v>
      </c>
      <c r="AD21" s="151">
        <v>7.1238593891197058E-3</v>
      </c>
      <c r="AE21" s="300"/>
      <c r="AF21" s="298"/>
    </row>
    <row r="22" spans="1:40" ht="18" customHeight="1">
      <c r="A22" s="223"/>
      <c r="B22" s="256" t="s">
        <v>6</v>
      </c>
      <c r="C22" s="184">
        <v>18.53775990986184</v>
      </c>
      <c r="D22" s="111" t="s">
        <v>40</v>
      </c>
      <c r="E22" s="184">
        <v>1.4714138703814583</v>
      </c>
      <c r="F22" s="257"/>
      <c r="G22" s="258" t="s">
        <v>150</v>
      </c>
      <c r="H22" s="184">
        <v>2.6108943992657228</v>
      </c>
      <c r="I22" s="111" t="s">
        <v>40</v>
      </c>
      <c r="J22" s="184">
        <v>0.56370393364794347</v>
      </c>
      <c r="K22" s="257"/>
      <c r="L22" s="259" t="s">
        <v>150</v>
      </c>
      <c r="M22" s="184">
        <v>0.59183575997024218</v>
      </c>
      <c r="N22" s="111" t="s">
        <v>40</v>
      </c>
      <c r="O22" s="184">
        <v>5.3851159183062415E-2</v>
      </c>
      <c r="P22" s="257"/>
      <c r="Q22" s="259" t="s">
        <v>147</v>
      </c>
      <c r="R22" s="184">
        <v>15.238432274374997</v>
      </c>
      <c r="S22" s="111" t="s">
        <v>40</v>
      </c>
      <c r="T22" s="184">
        <v>1.1048357016289561</v>
      </c>
      <c r="U22" s="257"/>
      <c r="V22" s="259" t="s">
        <v>150</v>
      </c>
      <c r="W22" s="111"/>
      <c r="X22" s="184" t="s">
        <v>104</v>
      </c>
      <c r="Y22" s="184"/>
      <c r="Z22" s="260"/>
      <c r="AA22" s="111"/>
      <c r="AB22" s="145">
        <v>9.6597476250879541E-2</v>
      </c>
      <c r="AC22" s="145" t="s">
        <v>40</v>
      </c>
      <c r="AD22" s="145">
        <v>6.691957556033328E-3</v>
      </c>
      <c r="AE22" s="188"/>
      <c r="AF22" s="261" t="s">
        <v>149</v>
      </c>
    </row>
    <row r="23" spans="1:40" ht="18" customHeight="1">
      <c r="A23" s="222" t="s">
        <v>142</v>
      </c>
      <c r="B23" s="251" t="s">
        <v>5</v>
      </c>
      <c r="C23" s="250">
        <v>120.66867250180962</v>
      </c>
      <c r="D23" t="s">
        <v>40</v>
      </c>
      <c r="E23" s="174">
        <v>4.1518084498047081</v>
      </c>
      <c r="F23" s="239"/>
      <c r="G23" s="230"/>
      <c r="H23" s="174">
        <v>13.946584425931187</v>
      </c>
      <c r="I23" t="s">
        <v>40</v>
      </c>
      <c r="J23" s="174">
        <v>3.5574629675262406</v>
      </c>
      <c r="K23" s="197"/>
      <c r="L23" s="231"/>
      <c r="M23" s="174">
        <v>3.0105821622253015</v>
      </c>
      <c r="N23" t="s">
        <v>40</v>
      </c>
      <c r="O23" s="174">
        <v>0.2533976096454944</v>
      </c>
      <c r="P23" s="239"/>
      <c r="Q23" s="231"/>
      <c r="R23" s="174">
        <v>103.56587530683665</v>
      </c>
      <c r="S23" t="s">
        <v>40</v>
      </c>
      <c r="T23" s="174">
        <v>2.1108402894892082</v>
      </c>
      <c r="U23" s="239"/>
      <c r="V23" s="231"/>
      <c r="X23" s="174" t="s">
        <v>104</v>
      </c>
      <c r="Y23" s="174"/>
      <c r="Z23" s="186"/>
      <c r="AB23" s="178">
        <v>0.1456306068164811</v>
      </c>
      <c r="AC23" s="178" t="s">
        <v>40</v>
      </c>
      <c r="AD23" s="178">
        <v>1.4697076202282753E-2</v>
      </c>
      <c r="AE23" s="240"/>
      <c r="AF23" s="173"/>
    </row>
    <row r="24" spans="1:40" ht="18" customHeight="1">
      <c r="A24" s="223"/>
      <c r="B24" s="256" t="s">
        <v>6</v>
      </c>
      <c r="C24" s="184">
        <v>21.85735885231157</v>
      </c>
      <c r="D24" s="111" t="s">
        <v>40</v>
      </c>
      <c r="E24" s="184">
        <v>1.2941436625865674</v>
      </c>
      <c r="F24" s="257"/>
      <c r="G24" s="258" t="s">
        <v>150</v>
      </c>
      <c r="H24" s="184">
        <v>2.4307434185937402</v>
      </c>
      <c r="I24" s="111" t="s">
        <v>40</v>
      </c>
      <c r="J24" s="184">
        <v>0.59409957455731333</v>
      </c>
      <c r="K24" s="257"/>
      <c r="L24" s="259" t="s">
        <v>150</v>
      </c>
      <c r="M24" s="184">
        <v>0.80802519516223137</v>
      </c>
      <c r="N24" s="111" t="s">
        <v>40</v>
      </c>
      <c r="O24" s="184">
        <v>0.15419511439570918</v>
      </c>
      <c r="P24" s="257"/>
      <c r="Q24" s="259" t="s">
        <v>150</v>
      </c>
      <c r="R24" s="184">
        <v>18.527334828299281</v>
      </c>
      <c r="S24" s="111" t="s">
        <v>40</v>
      </c>
      <c r="T24" s="184">
        <v>1.0735030660054667</v>
      </c>
      <c r="U24" s="257"/>
      <c r="V24" s="259" t="s">
        <v>150</v>
      </c>
      <c r="W24" s="111"/>
      <c r="X24" s="184" t="s">
        <v>104</v>
      </c>
      <c r="Y24" s="184"/>
      <c r="Z24" s="260"/>
      <c r="AA24" s="111"/>
      <c r="AB24" s="145">
        <v>9.1255410256316269E-2</v>
      </c>
      <c r="AC24" s="145" t="s">
        <v>40</v>
      </c>
      <c r="AD24" s="145">
        <v>6.2132513682057198E-3</v>
      </c>
      <c r="AE24" s="188"/>
      <c r="AF24" s="261" t="s">
        <v>150</v>
      </c>
    </row>
    <row r="25" spans="1:40" ht="18" customHeight="1" thickBot="1">
      <c r="A25" s="105"/>
      <c r="C25" s="174"/>
      <c r="G25" s="174"/>
      <c r="H25" s="174"/>
      <c r="L25" s="177"/>
      <c r="M25" s="174"/>
      <c r="Q25" s="175"/>
      <c r="R25" s="174"/>
      <c r="V25" s="175"/>
      <c r="X25" s="174"/>
    </row>
    <row r="26" spans="1:40" ht="17" thickBot="1">
      <c r="A26" s="225" t="s">
        <v>136</v>
      </c>
      <c r="B26" s="221" t="s">
        <v>137</v>
      </c>
      <c r="C26" s="307" t="str">
        <f>'Table S3-All Data_18023C'!AF15</f>
        <v>Total tZ-types</v>
      </c>
      <c r="D26" s="306"/>
      <c r="E26" s="306"/>
      <c r="F26" s="306"/>
      <c r="G26" s="306"/>
      <c r="H26" s="307" t="str">
        <f>'Table S3-All Data_18023C'!D15</f>
        <v>tZ</v>
      </c>
      <c r="I26" s="306"/>
      <c r="J26" s="306"/>
      <c r="K26" s="306"/>
      <c r="L26" s="312"/>
      <c r="M26" s="307" t="str">
        <f>'Table S3-All Data_18023C'!H15</f>
        <v>tZR</v>
      </c>
      <c r="N26" s="306"/>
      <c r="O26" s="306"/>
      <c r="P26" s="306"/>
      <c r="Q26" s="312"/>
      <c r="R26" s="307" t="str">
        <f>'Table S3-All Data_18023C'!L15</f>
        <v>tZRMP</v>
      </c>
      <c r="S26" s="306"/>
      <c r="T26" s="306"/>
      <c r="U26" s="306"/>
      <c r="V26" s="312"/>
      <c r="W26" s="307" t="str">
        <f>'Table S3-All Data_18023C'!P15</f>
        <v>tZOG</v>
      </c>
      <c r="X26" s="306"/>
      <c r="Y26" s="306"/>
      <c r="Z26" s="306"/>
      <c r="AA26" s="312"/>
      <c r="AB26" s="307" t="str">
        <f>'Table S3-All Data_18023C'!T15</f>
        <v>tZROG</v>
      </c>
      <c r="AC26" s="306"/>
      <c r="AD26" s="306"/>
      <c r="AE26" s="306"/>
      <c r="AF26" s="312"/>
      <c r="AG26" s="307" t="str">
        <f>'Table S3-All Data_18023C'!X15</f>
        <v>tZ7G</v>
      </c>
      <c r="AH26" s="306"/>
      <c r="AI26" s="306"/>
      <c r="AJ26" s="312"/>
      <c r="AK26" s="306" t="str">
        <f>'Table S3-All Data_18023C'!AB15</f>
        <v>tZ9G</v>
      </c>
      <c r="AL26" s="306"/>
      <c r="AM26" s="306"/>
      <c r="AN26" s="306"/>
    </row>
    <row r="27" spans="1:40">
      <c r="A27" s="227" t="s">
        <v>135</v>
      </c>
      <c r="B27" s="206" t="s">
        <v>138</v>
      </c>
      <c r="C27" s="207">
        <v>269.00150552301881</v>
      </c>
      <c r="D27" s="202" t="s">
        <v>40</v>
      </c>
      <c r="E27" s="199">
        <v>54.813662195301767</v>
      </c>
      <c r="F27" s="201"/>
      <c r="G27" s="201"/>
      <c r="H27" s="204">
        <v>258.15792214238525</v>
      </c>
      <c r="I27" s="202" t="s">
        <v>40</v>
      </c>
      <c r="J27" s="199">
        <v>54.332911310792689</v>
      </c>
      <c r="K27" s="201"/>
      <c r="L27" s="201"/>
      <c r="M27" s="204">
        <v>1.0095545597221065</v>
      </c>
      <c r="N27" s="202" t="s">
        <v>40</v>
      </c>
      <c r="O27" s="199">
        <v>8.7952854336571545E-2</v>
      </c>
      <c r="P27" s="201"/>
      <c r="Q27" s="201"/>
      <c r="R27" s="204">
        <v>9.2731163443297042</v>
      </c>
      <c r="S27" s="202" t="s">
        <v>40</v>
      </c>
      <c r="T27" s="199">
        <v>1.4026662988049345</v>
      </c>
      <c r="U27" s="191"/>
      <c r="V27" s="191"/>
      <c r="W27" s="217"/>
      <c r="X27" s="201" t="s">
        <v>104</v>
      </c>
      <c r="Y27" s="201"/>
      <c r="Z27" s="201"/>
      <c r="AA27" s="201"/>
      <c r="AB27" s="204">
        <v>0.56091247658171894</v>
      </c>
      <c r="AC27" s="202" t="s">
        <v>40</v>
      </c>
      <c r="AD27" s="199">
        <v>0.10405011579183915</v>
      </c>
      <c r="AE27" s="201"/>
      <c r="AF27" s="201"/>
      <c r="AG27" s="217"/>
      <c r="AH27" s="201" t="s">
        <v>104</v>
      </c>
      <c r="AI27" s="202"/>
      <c r="AJ27" s="201"/>
      <c r="AK27" s="208"/>
      <c r="AL27" s="201" t="s">
        <v>104</v>
      </c>
      <c r="AM27" s="201"/>
      <c r="AN27" s="201"/>
    </row>
    <row r="28" spans="1:40">
      <c r="A28" s="313" t="s">
        <v>139</v>
      </c>
      <c r="B28" s="142" t="s">
        <v>5</v>
      </c>
      <c r="C28" s="136">
        <f>'Table S3-All Data_18023C'!AG21</f>
        <v>30.7327410942151</v>
      </c>
      <c r="D28" s="135" t="str">
        <f>'Table S3-All Data_18023C'!AH21</f>
        <v>±</v>
      </c>
      <c r="E28" s="137">
        <f>'Table S3-All Data_18023C'!AI21</f>
        <v>7.2889049427405812</v>
      </c>
      <c r="F28" s="254"/>
      <c r="G28" s="138"/>
      <c r="H28" s="262">
        <f>'Table S3-All Data_18023C'!E21</f>
        <v>25.620705044408318</v>
      </c>
      <c r="I28" s="135" t="str">
        <f>'Table S3-All Data_18023C'!F21</f>
        <v>±</v>
      </c>
      <c r="J28" s="137">
        <f>'Table S3-All Data_18023C'!G21</f>
        <v>7.033719768613433</v>
      </c>
      <c r="K28" s="254"/>
      <c r="L28" s="139"/>
      <c r="M28" s="234">
        <f>'Table S3-All Data_18023C'!I21</f>
        <v>0.59532036598986893</v>
      </c>
      <c r="N28" s="135" t="str">
        <f>'Table S3-All Data_18023C'!J21</f>
        <v>±</v>
      </c>
      <c r="O28" s="137">
        <f>'Table S3-All Data_18023C'!K21</f>
        <v>8.241019890480436E-2</v>
      </c>
      <c r="P28" s="137"/>
      <c r="Q28" s="139"/>
      <c r="R28" s="234">
        <f>'Table S3-All Data_18023C'!M21</f>
        <v>3.3969277332422259</v>
      </c>
      <c r="S28" s="135" t="str">
        <f>'Table S3-All Data_18023C'!N21</f>
        <v>±</v>
      </c>
      <c r="T28" s="137">
        <f>'Table S3-All Data_18023C'!O21</f>
        <v>0.40080583431078332</v>
      </c>
      <c r="U28" s="137"/>
      <c r="V28" s="139"/>
      <c r="W28" s="234">
        <f>'Table S3-All Data_18023C'!Q21</f>
        <v>0.69258222686617843</v>
      </c>
      <c r="X28" s="135" t="str">
        <f>'Table S3-All Data_18023C'!R21</f>
        <v>±</v>
      </c>
      <c r="Y28" s="137">
        <f>'Table S3-All Data_18023C'!S21</f>
        <v>0.15169775023489496</v>
      </c>
      <c r="Z28" s="137"/>
      <c r="AA28" s="135"/>
      <c r="AB28" s="234">
        <f>'Table S3-All Data_18023C'!U21</f>
        <v>0.42720572370851162</v>
      </c>
      <c r="AC28" s="135" t="str">
        <f>'Table S3-All Data_18023C'!V21</f>
        <v>±</v>
      </c>
      <c r="AD28" s="137">
        <f>'Table S3-All Data_18023C'!W21</f>
        <v>2.3584761799650519E-2</v>
      </c>
      <c r="AE28" s="263"/>
      <c r="AF28" s="139"/>
      <c r="AG28" s="264"/>
      <c r="AH28" s="265" t="str">
        <f>'Table S3-All Data_18023C'!Y21</f>
        <v>&lt;LOD</v>
      </c>
      <c r="AI28" s="266"/>
      <c r="AJ28" s="265"/>
      <c r="AK28" s="267"/>
      <c r="AL28" s="265" t="str">
        <f>'Table S3-All Data_18023C'!AC21</f>
        <v>&lt;LOD</v>
      </c>
      <c r="AM28" s="137"/>
      <c r="AN28" s="139"/>
    </row>
    <row r="29" spans="1:40">
      <c r="A29" s="314"/>
      <c r="B29" s="245" t="s">
        <v>6</v>
      </c>
      <c r="C29" s="122">
        <f>'Table S3-All Data_18023C'!AG26</f>
        <v>19.693944108033691</v>
      </c>
      <c r="D29" s="111" t="str">
        <f>'Table S3-All Data_18023C'!AH26</f>
        <v>±</v>
      </c>
      <c r="E29" s="113">
        <f>'Table S3-All Data_18023C'!AI26</f>
        <v>4.7858383485764291</v>
      </c>
      <c r="F29" s="246"/>
      <c r="G29" s="247" t="str">
        <f>'Table S3-All Data_18023C'!AG30</f>
        <v>*</v>
      </c>
      <c r="H29" s="112">
        <f>'Table S3-All Data_18023C'!E26</f>
        <v>15.170513640948453</v>
      </c>
      <c r="I29" s="111" t="str">
        <f>'Table S3-All Data_18023C'!F26</f>
        <v>±</v>
      </c>
      <c r="J29" s="113">
        <f>'Table S3-All Data_18023C'!G26</f>
        <v>4.6171692456961546</v>
      </c>
      <c r="K29" s="246"/>
      <c r="L29" s="249" t="str">
        <f>'Table S3-All Data_18023C'!E30</f>
        <v>*</v>
      </c>
      <c r="M29" s="216">
        <f>'Table S3-All Data_18023C'!I26</f>
        <v>0.53261329119272616</v>
      </c>
      <c r="N29" s="111" t="str">
        <f>'Table S3-All Data_18023C'!J26</f>
        <v>±</v>
      </c>
      <c r="O29" s="113">
        <f>'Table S3-All Data_18023C'!K26</f>
        <v>0.12004500173731635</v>
      </c>
      <c r="P29" s="113"/>
      <c r="Q29" s="268" t="str">
        <f>'Table S3-All Data_18023C'!I30</f>
        <v>-</v>
      </c>
      <c r="R29" s="216">
        <f>'Table S3-All Data_18023C'!M26</f>
        <v>2.8735755173855404</v>
      </c>
      <c r="S29" s="111" t="str">
        <f>'Table S3-All Data_18023C'!N26</f>
        <v>±</v>
      </c>
      <c r="T29" s="113">
        <f>'Table S3-All Data_18023C'!O26</f>
        <v>0.29099817969671815</v>
      </c>
      <c r="U29" s="113"/>
      <c r="V29" s="268" t="str">
        <f>'Table S3-All Data_18023C'!M30</f>
        <v>-</v>
      </c>
      <c r="W29" s="216">
        <f>'Table S3-All Data_18023C'!Q26</f>
        <v>0.73948274055028296</v>
      </c>
      <c r="X29" s="111" t="str">
        <f>'Table S3-All Data_18023C'!R26</f>
        <v>±</v>
      </c>
      <c r="Y29" s="113">
        <f>'Table S3-All Data_18023C'!S26</f>
        <v>0.12911703872778119</v>
      </c>
      <c r="Z29" s="111"/>
      <c r="AA29" s="268" t="str">
        <f>'Table S3-All Data_18023C'!Q30</f>
        <v>-</v>
      </c>
      <c r="AB29" s="216">
        <f>'Table S3-All Data_18023C'!U26</f>
        <v>0.37775891795668864</v>
      </c>
      <c r="AC29" s="111" t="str">
        <f>'Table S3-All Data_18023C'!V26</f>
        <v>±</v>
      </c>
      <c r="AD29" s="113">
        <f>'Table S3-All Data_18023C'!W26</f>
        <v>4.1728254466087758E-2</v>
      </c>
      <c r="AE29" s="269"/>
      <c r="AF29" s="268" t="str">
        <f>'Table S3-All Data_18023C'!U30</f>
        <v>-</v>
      </c>
      <c r="AG29" s="270"/>
      <c r="AH29" s="127" t="str">
        <f>'Table S3-All Data_18023C'!Y26</f>
        <v>&lt;LOD</v>
      </c>
      <c r="AI29" s="128"/>
      <c r="AJ29" s="128"/>
      <c r="AK29" s="271"/>
      <c r="AL29" s="127" t="str">
        <f>'Table S3-All Data_18023C'!AC26</f>
        <v>&lt;LOD</v>
      </c>
      <c r="AM29" s="113"/>
      <c r="AN29" s="268"/>
    </row>
    <row r="30" spans="1:40">
      <c r="A30" s="313" t="s">
        <v>140</v>
      </c>
      <c r="B30" s="142" t="s">
        <v>5</v>
      </c>
      <c r="C30" s="136">
        <f>'Table S3-All Data_18023C'!AG31</f>
        <v>11.501288249880753</v>
      </c>
      <c r="D30" s="135" t="str">
        <f>'Table S3-All Data_18023C'!AH31</f>
        <v>±</v>
      </c>
      <c r="E30" s="137">
        <f>'Table S3-All Data_18023C'!AI31</f>
        <v>2.4791298608831633</v>
      </c>
      <c r="F30" s="263"/>
      <c r="G30" s="138"/>
      <c r="H30" s="262">
        <f>'Table S3-All Data_18023C'!E31</f>
        <v>7.6805051580952961</v>
      </c>
      <c r="I30" s="135" t="str">
        <f>'Table S3-All Data_18023C'!F31</f>
        <v>±</v>
      </c>
      <c r="J30" s="137">
        <f>'Table S3-All Data_18023C'!G31</f>
        <v>2.185232414707416</v>
      </c>
      <c r="K30" s="263"/>
      <c r="L30" s="139"/>
      <c r="M30" s="234">
        <f>'Table S3-All Data_18023C'!I31</f>
        <v>0.30388101040104565</v>
      </c>
      <c r="N30" s="135" t="str">
        <f>'Table S3-All Data_18023C'!J31</f>
        <v>±</v>
      </c>
      <c r="O30" s="137">
        <f>'Table S3-All Data_18023C'!K31</f>
        <v>6.7877197341753598E-2</v>
      </c>
      <c r="P30" s="137"/>
      <c r="Q30" s="139"/>
      <c r="R30" s="234">
        <f>'Table S3-All Data_18023C'!M31</f>
        <v>2.6008039700797334</v>
      </c>
      <c r="S30" s="135" t="str">
        <f>'Table S3-All Data_18023C'!N31</f>
        <v>±</v>
      </c>
      <c r="T30" s="137">
        <f>'Table S3-All Data_18023C'!O31</f>
        <v>0.3717703291384305</v>
      </c>
      <c r="U30" s="137"/>
      <c r="V30" s="139"/>
      <c r="W30" s="234">
        <f>'Table S3-All Data_18023C'!Q31</f>
        <v>0.60638953461602063</v>
      </c>
      <c r="X30" s="135" t="str">
        <f>'Table S3-All Data_18023C'!R31</f>
        <v>±</v>
      </c>
      <c r="Y30" s="137">
        <f>'Table S3-All Data_18023C'!S31</f>
        <v>0.18918368088655588</v>
      </c>
      <c r="Z30" s="263"/>
      <c r="AA30" s="139"/>
      <c r="AB30" s="234">
        <f>'Table S3-All Data_18023C'!U31</f>
        <v>0.30970857668865726</v>
      </c>
      <c r="AC30" s="135" t="str">
        <f>'Table S3-All Data_18023C'!V31</f>
        <v>±</v>
      </c>
      <c r="AD30" s="137">
        <f>'Table S3-All Data_18023C'!W31</f>
        <v>2.6382246463429827E-2</v>
      </c>
      <c r="AE30" s="137"/>
      <c r="AF30" s="139"/>
      <c r="AG30" s="264"/>
      <c r="AH30" s="265" t="str">
        <f>'Table S3-All Data_18023C'!Y31</f>
        <v>&lt;LOD</v>
      </c>
      <c r="AI30" s="266"/>
      <c r="AJ30" s="265"/>
      <c r="AK30" s="267"/>
      <c r="AL30" s="265" t="str">
        <f>'Table S3-All Data_18023C'!AC31</f>
        <v>&lt;LOD</v>
      </c>
      <c r="AM30" s="137"/>
      <c r="AN30" s="139"/>
    </row>
    <row r="31" spans="1:40">
      <c r="A31" s="314"/>
      <c r="B31" s="245" t="s">
        <v>6</v>
      </c>
      <c r="C31" s="122">
        <f>'Table S3-All Data_18023C'!AG36</f>
        <v>10.415248176366926</v>
      </c>
      <c r="D31" s="111" t="str">
        <f>'Table S3-All Data_18023C'!AH36</f>
        <v>±</v>
      </c>
      <c r="E31" s="113">
        <f>'Table S3-All Data_18023C'!AI36</f>
        <v>2.0505498449022528</v>
      </c>
      <c r="F31" s="269"/>
      <c r="G31" s="248" t="str">
        <f>'Table S3-All Data_18023C'!AG40</f>
        <v>-</v>
      </c>
      <c r="H31" s="112">
        <f>'Table S3-All Data_18023C'!E36</f>
        <v>5.9451388952918967</v>
      </c>
      <c r="I31" s="111" t="str">
        <f>'Table S3-All Data_18023C'!F36</f>
        <v>±</v>
      </c>
      <c r="J31" s="113">
        <f>'Table S3-All Data_18023C'!G36</f>
        <v>1.7436841215772081</v>
      </c>
      <c r="K31" s="269"/>
      <c r="L31" s="272" t="str">
        <f>'Table S3-All Data_18023C'!E40</f>
        <v>-</v>
      </c>
      <c r="M31" s="216">
        <f>'Table S3-All Data_18023C'!I36</f>
        <v>0.37251384039745544</v>
      </c>
      <c r="N31" s="111" t="str">
        <f>'Table S3-All Data_18023C'!J36</f>
        <v>±</v>
      </c>
      <c r="O31" s="113">
        <f>'Table S3-All Data_18023C'!K36</f>
        <v>1.4660453260729242E-2</v>
      </c>
      <c r="P31" s="113"/>
      <c r="Q31" s="268" t="str">
        <f>'Table S3-All Data_18023C'!I40</f>
        <v>-</v>
      </c>
      <c r="R31" s="216">
        <f>'Table S3-All Data_18023C'!M36</f>
        <v>3.3604258279055004</v>
      </c>
      <c r="S31" s="111" t="str">
        <f>'Table S3-All Data_18023C'!N36</f>
        <v>±</v>
      </c>
      <c r="T31" s="113">
        <f>'Table S3-All Data_18023C'!O36</f>
        <v>0.7657907108843367</v>
      </c>
      <c r="U31" s="113"/>
      <c r="V31" s="268" t="str">
        <f>'Table S3-All Data_18023C'!M40</f>
        <v>-</v>
      </c>
      <c r="W31" s="216">
        <f>'Table S3-All Data_18023C'!Q36</f>
        <v>0.40239970083059973</v>
      </c>
      <c r="X31" s="111" t="str">
        <f>'Table S3-All Data_18023C'!R36</f>
        <v>±</v>
      </c>
      <c r="Y31" s="113">
        <f>'Table S3-All Data_18023C'!S36</f>
        <v>0.11548992259048396</v>
      </c>
      <c r="Z31" s="269"/>
      <c r="AA31" s="268" t="str">
        <f>'Table S3-All Data_18023C'!Q40</f>
        <v>-</v>
      </c>
      <c r="AB31" s="216">
        <f>'Table S3-All Data_18023C'!U36</f>
        <v>0.33476991194147326</v>
      </c>
      <c r="AC31" s="111" t="str">
        <f>'Table S3-All Data_18023C'!V36</f>
        <v>±</v>
      </c>
      <c r="AD31" s="113">
        <f>'Table S3-All Data_18023C'!W36</f>
        <v>6.1855548543374248E-3</v>
      </c>
      <c r="AE31" s="113"/>
      <c r="AF31" s="268" t="str">
        <f>'Table S3-All Data_18023C'!U40</f>
        <v>-</v>
      </c>
      <c r="AG31" s="270"/>
      <c r="AH31" s="127" t="str">
        <f>'Table S3-All Data_18023C'!Y36</f>
        <v>&lt;LOD</v>
      </c>
      <c r="AI31" s="128"/>
      <c r="AJ31" s="128"/>
      <c r="AK31" s="271"/>
      <c r="AL31" s="127" t="str">
        <f>'Table S3-All Data_18023C'!AC36</f>
        <v>&lt;LOD</v>
      </c>
      <c r="AM31" s="113"/>
      <c r="AN31" s="268"/>
    </row>
    <row r="32" spans="1:40">
      <c r="A32" s="313" t="s">
        <v>141</v>
      </c>
      <c r="B32" s="142" t="s">
        <v>5</v>
      </c>
      <c r="C32" s="136">
        <f>'Table S3-All Data_18023C'!AG41</f>
        <v>9.7583925167295593</v>
      </c>
      <c r="D32" s="135" t="str">
        <f>'Table S3-All Data_18023C'!AH41</f>
        <v>±</v>
      </c>
      <c r="E32" s="137">
        <f>'Table S3-All Data_18023C'!AI41</f>
        <v>0.6052428915024759</v>
      </c>
      <c r="F32" s="137"/>
      <c r="G32" s="138"/>
      <c r="H32" s="262">
        <f>'Table S3-All Data_18023C'!E41</f>
        <v>4.4965935022361183</v>
      </c>
      <c r="I32" s="135" t="str">
        <f>'Table S3-All Data_18023C'!F41</f>
        <v>±</v>
      </c>
      <c r="J32" s="137">
        <f>'Table S3-All Data_18023C'!G41</f>
        <v>0.58417169618025866</v>
      </c>
      <c r="K32" s="263"/>
      <c r="L32" s="139"/>
      <c r="M32" s="234">
        <f>'Table S3-All Data_18023C'!I41</f>
        <v>0.38036462856666559</v>
      </c>
      <c r="N32" s="135" t="str">
        <f>'Table S3-All Data_18023C'!J41</f>
        <v>±</v>
      </c>
      <c r="O32" s="137">
        <f>'Table S3-All Data_18023C'!K41</f>
        <v>6.8071824892401683E-2</v>
      </c>
      <c r="P32" s="137"/>
      <c r="Q32" s="139"/>
      <c r="R32" s="234">
        <f>'Table S3-All Data_18023C'!M41</f>
        <v>4.1739046524026531</v>
      </c>
      <c r="S32" s="135" t="str">
        <f>'Table S3-All Data_18023C'!N41</f>
        <v>±</v>
      </c>
      <c r="T32" s="137">
        <f>'Table S3-All Data_18023C'!O41</f>
        <v>0.89576658864256398</v>
      </c>
      <c r="U32" s="254"/>
      <c r="V32" s="139"/>
      <c r="W32" s="234">
        <f>'Table S3-All Data_18023C'!Q41</f>
        <v>0.373716978323611</v>
      </c>
      <c r="X32" s="135" t="str">
        <f>'Table S3-All Data_18023C'!R41</f>
        <v>±</v>
      </c>
      <c r="Y32" s="137">
        <f>'Table S3-All Data_18023C'!S41</f>
        <v>4.4602256805533334E-2</v>
      </c>
      <c r="Z32" s="137"/>
      <c r="AA32" s="139"/>
      <c r="AB32" s="234">
        <f>'Table S3-All Data_18023C'!U41</f>
        <v>0.3338127552005109</v>
      </c>
      <c r="AC32" s="135" t="str">
        <f>'Table S3-All Data_18023C'!V41</f>
        <v>±</v>
      </c>
      <c r="AD32" s="137">
        <f>'Table S3-All Data_18023C'!W41</f>
        <v>1.353138579785601E-2</v>
      </c>
      <c r="AE32" s="254"/>
      <c r="AF32" s="139"/>
      <c r="AG32" s="264"/>
      <c r="AH32" s="265" t="str">
        <f>'Table S3-All Data_18023C'!Y41</f>
        <v>&lt;LOD</v>
      </c>
      <c r="AI32" s="266"/>
      <c r="AJ32" s="265"/>
      <c r="AK32" s="267"/>
      <c r="AL32" s="265" t="str">
        <f>'Table S3-All Data_18023C'!AC41</f>
        <v>&lt;LOD</v>
      </c>
      <c r="AM32" s="137"/>
      <c r="AN32" s="139"/>
    </row>
    <row r="33" spans="1:40">
      <c r="A33" s="314"/>
      <c r="B33" s="245" t="s">
        <v>6</v>
      </c>
      <c r="C33" s="122">
        <f>'Table S3-All Data_18023C'!AG46</f>
        <v>10.22527566502804</v>
      </c>
      <c r="D33" s="111" t="str">
        <f>'Table S3-All Data_18023C'!AH46</f>
        <v>±</v>
      </c>
      <c r="E33" s="113">
        <f>'Table S3-All Data_18023C'!AI46</f>
        <v>1.7725151851738334</v>
      </c>
      <c r="F33" s="113"/>
      <c r="G33" s="248" t="str">
        <f>'Table S3-All Data_18023C'!AG50</f>
        <v>-</v>
      </c>
      <c r="H33" s="112">
        <f>'Table S3-All Data_18023C'!E46</f>
        <v>6.5931386584294724</v>
      </c>
      <c r="I33" s="111" t="str">
        <f>'Table S3-All Data_18023C'!F46</f>
        <v>±</v>
      </c>
      <c r="J33" s="113">
        <f>'Table S3-All Data_18023C'!G46</f>
        <v>1.7282065405854121</v>
      </c>
      <c r="K33" s="269"/>
      <c r="L33" s="268" t="str">
        <f>'Table S3-All Data_18023C'!E50</f>
        <v>-</v>
      </c>
      <c r="M33" s="216">
        <f>'Table S3-All Data_18023C'!I46</f>
        <v>0.29014742525140474</v>
      </c>
      <c r="N33" s="111" t="str">
        <f>'Table S3-All Data_18023C'!J46</f>
        <v>±</v>
      </c>
      <c r="O33" s="113">
        <f>'Table S3-All Data_18023C'!K46</f>
        <v>7.0373836431141271E-2</v>
      </c>
      <c r="P33" s="113"/>
      <c r="Q33" s="268" t="str">
        <f>'Table S3-All Data_18023C'!I50</f>
        <v>-</v>
      </c>
      <c r="R33" s="216">
        <f>'Table S3-All Data_18023C'!M46</f>
        <v>2.609670326347183</v>
      </c>
      <c r="S33" s="111" t="str">
        <f>'Table S3-All Data_18023C'!N46</f>
        <v>±</v>
      </c>
      <c r="T33" s="113">
        <f>'Table S3-All Data_18023C'!O46</f>
        <v>0.26318823435637412</v>
      </c>
      <c r="U33" s="246"/>
      <c r="V33" s="249" t="str">
        <f>'Table S3-All Data_18023C'!M50</f>
        <v>*</v>
      </c>
      <c r="W33" s="216">
        <f>'Table S3-All Data_18023C'!Q46</f>
        <v>0.49111491628251763</v>
      </c>
      <c r="X33" s="111" t="str">
        <f>'Table S3-All Data_18023C'!R46</f>
        <v>±</v>
      </c>
      <c r="Y33" s="113">
        <f>'Table S3-All Data_18023C'!S46</f>
        <v>0.12845379778195803</v>
      </c>
      <c r="Z33" s="113"/>
      <c r="AA33" s="268" t="str">
        <f>'Table S3-All Data_18023C'!Q50</f>
        <v>-</v>
      </c>
      <c r="AB33" s="216">
        <f>'Table S3-All Data_18023C'!U46</f>
        <v>0.24120433871746177</v>
      </c>
      <c r="AC33" s="111" t="str">
        <f>'Table S3-All Data_18023C'!V46</f>
        <v>±</v>
      </c>
      <c r="AD33" s="113">
        <f>'Table S3-All Data_18023C'!W46</f>
        <v>1.1925324663917524E-2</v>
      </c>
      <c r="AE33" s="246"/>
      <c r="AF33" s="249" t="str">
        <f>'Table S3-All Data_18023C'!U50</f>
        <v>***</v>
      </c>
      <c r="AG33" s="270"/>
      <c r="AH33" s="127" t="str">
        <f>'Table S3-All Data_18023C'!Y46</f>
        <v>&lt;LOD</v>
      </c>
      <c r="AI33" s="128"/>
      <c r="AJ33" s="128"/>
      <c r="AK33" s="271"/>
      <c r="AL33" s="127" t="str">
        <f>'Table S3-All Data_18023C'!AC46</f>
        <v>&lt;LOD</v>
      </c>
      <c r="AM33" s="113"/>
      <c r="AN33" s="268"/>
    </row>
    <row r="34" spans="1:40">
      <c r="A34" s="313" t="s">
        <v>142</v>
      </c>
      <c r="B34" s="142" t="s">
        <v>5</v>
      </c>
      <c r="C34" s="136">
        <f>'Table S3-All Data_18023C'!AG51</f>
        <v>12.567605671648662</v>
      </c>
      <c r="D34" s="135" t="str">
        <f>'Table S3-All Data_18023C'!AH51</f>
        <v>±</v>
      </c>
      <c r="E34" s="137">
        <f>'Table S3-All Data_18023C'!AI51</f>
        <v>2.35683851821996</v>
      </c>
      <c r="F34" s="254"/>
      <c r="G34" s="138"/>
      <c r="H34" s="262">
        <f>'Table S3-All Data_18023C'!E51</f>
        <v>7.0303192217787114</v>
      </c>
      <c r="I34" s="135" t="str">
        <f>'Table S3-All Data_18023C'!F51</f>
        <v>±</v>
      </c>
      <c r="J34" s="137">
        <f>'Table S3-All Data_18023C'!G51</f>
        <v>2.1765745818597981</v>
      </c>
      <c r="K34" s="137"/>
      <c r="L34" s="139"/>
      <c r="M34" s="234">
        <f>'Table S3-All Data_18023C'!I51</f>
        <v>0.37082476437440925</v>
      </c>
      <c r="N34" s="135" t="str">
        <f>'Table S3-All Data_18023C'!J51</f>
        <v>±</v>
      </c>
      <c r="O34" s="137">
        <f>'Table S3-All Data_18023C'!K51</f>
        <v>5.92058926511966E-2</v>
      </c>
      <c r="P34" s="273"/>
      <c r="Q34" s="139"/>
      <c r="R34" s="234">
        <f>'Table S3-All Data_18023C'!M51</f>
        <v>4.4642351187225575</v>
      </c>
      <c r="S34" s="135" t="str">
        <f>'Table S3-All Data_18023C'!N51</f>
        <v>±</v>
      </c>
      <c r="T34" s="137">
        <f>'Table S3-All Data_18023C'!O51</f>
        <v>1.3238261374586895</v>
      </c>
      <c r="U34" s="254"/>
      <c r="V34" s="139"/>
      <c r="W34" s="234">
        <f>'Table S3-All Data_18023C'!Q51</f>
        <v>0.39004559053362126</v>
      </c>
      <c r="X34" s="135" t="str">
        <f>'Table S3-All Data_18023C'!R51</f>
        <v>±</v>
      </c>
      <c r="Y34" s="137">
        <f>'Table S3-All Data_18023C'!S51</f>
        <v>5.1965887680150695E-2</v>
      </c>
      <c r="Z34" s="137"/>
      <c r="AA34" s="139"/>
      <c r="AB34" s="234">
        <f>'Table S3-All Data_18023C'!U51</f>
        <v>0.31218097623936603</v>
      </c>
      <c r="AC34" s="135" t="str">
        <f>'Table S3-All Data_18023C'!V51</f>
        <v>±</v>
      </c>
      <c r="AD34" s="137">
        <f>'Table S3-All Data_18023C'!W51</f>
        <v>1.019328855268966E-2</v>
      </c>
      <c r="AE34" s="254"/>
      <c r="AF34" s="139"/>
      <c r="AG34" s="264"/>
      <c r="AH34" s="265" t="str">
        <f>'Table S3-All Data_18023C'!Y51</f>
        <v>&lt;LOD</v>
      </c>
      <c r="AI34" s="266"/>
      <c r="AJ34" s="265"/>
      <c r="AK34" s="267"/>
      <c r="AL34" s="265" t="str">
        <f>'Table S3-All Data_18023C'!AC51</f>
        <v>&lt;LOD</v>
      </c>
      <c r="AM34" s="137"/>
      <c r="AN34" s="139"/>
    </row>
    <row r="35" spans="1:40">
      <c r="A35" s="314"/>
      <c r="B35" s="245" t="s">
        <v>6</v>
      </c>
      <c r="C35" s="122">
        <f>'Table S3-All Data_18023C'!AG56</f>
        <v>9.3229390929867542</v>
      </c>
      <c r="D35" s="111" t="str">
        <f>'Table S3-All Data_18023C'!AH56</f>
        <v>±</v>
      </c>
      <c r="E35" s="113">
        <f>'Table S3-All Data_18023C'!AI56</f>
        <v>1.4994264158352479</v>
      </c>
      <c r="F35" s="246"/>
      <c r="G35" s="247" t="str">
        <f>'Table S3-All Data_18023C'!AG60</f>
        <v>*</v>
      </c>
      <c r="H35" s="112">
        <f>'Table S3-All Data_18023C'!E56</f>
        <v>6.3435333221127594</v>
      </c>
      <c r="I35" s="111" t="str">
        <f>'Table S3-All Data_18023C'!F56</f>
        <v>±</v>
      </c>
      <c r="J35" s="113">
        <f>'Table S3-All Data_18023C'!G56</f>
        <v>1.2408531122995017</v>
      </c>
      <c r="K35" s="113"/>
      <c r="L35" s="268" t="str">
        <f>'Table S3-All Data_18023C'!E60</f>
        <v>-</v>
      </c>
      <c r="M35" s="216">
        <f>'Table S3-All Data_18023C'!I56</f>
        <v>0.24498557204010432</v>
      </c>
      <c r="N35" s="111" t="str">
        <f>'Table S3-All Data_18023C'!J56</f>
        <v>±</v>
      </c>
      <c r="O35" s="113">
        <f>'Table S3-All Data_18023C'!K56</f>
        <v>3.8469178110060037E-2</v>
      </c>
      <c r="P35" s="246"/>
      <c r="Q35" s="249" t="str">
        <f>'Table S3-All Data_18023C'!I60</f>
        <v>**</v>
      </c>
      <c r="R35" s="216">
        <f>'Table S3-All Data_18023C'!M56</f>
        <v>2.1078731007442544</v>
      </c>
      <c r="S35" s="111" t="str">
        <f>'Table S3-All Data_18023C'!N56</f>
        <v>±</v>
      </c>
      <c r="T35" s="113">
        <f>'Table S3-All Data_18023C'!O56</f>
        <v>0.26559897537862664</v>
      </c>
      <c r="U35" s="246"/>
      <c r="V35" s="249" t="str">
        <f>'Table S3-All Data_18023C'!M60</f>
        <v>**</v>
      </c>
      <c r="W35" s="216">
        <f>'Table S3-All Data_18023C'!Q56</f>
        <v>0.39309075701491203</v>
      </c>
      <c r="X35" s="111" t="str">
        <f>'Table S3-All Data_18023C'!R56</f>
        <v>±</v>
      </c>
      <c r="Y35" s="113">
        <f>'Table S3-All Data_18023C'!S56</f>
        <v>2.9663683501435459E-2</v>
      </c>
      <c r="Z35" s="113"/>
      <c r="AA35" s="268" t="str">
        <f>'Table S3-All Data_18023C'!Q60</f>
        <v>-</v>
      </c>
      <c r="AB35" s="216">
        <f>'Table S3-All Data_18023C'!U56</f>
        <v>0.23345634107472266</v>
      </c>
      <c r="AC35" s="111" t="str">
        <f>'Table S3-All Data_18023C'!V56</f>
        <v>±</v>
      </c>
      <c r="AD35" s="113">
        <f>'Table S3-All Data_18023C'!W56</f>
        <v>1.7749532902560282E-2</v>
      </c>
      <c r="AE35" s="246"/>
      <c r="AF35" s="249" t="str">
        <f>'Table S3-All Data_18023C'!U60</f>
        <v>***</v>
      </c>
      <c r="AG35" s="270"/>
      <c r="AH35" s="127" t="str">
        <f>'Table S3-All Data_18023C'!Y56</f>
        <v>&lt;LOD</v>
      </c>
      <c r="AI35" s="128"/>
      <c r="AJ35" s="128"/>
      <c r="AK35" s="271"/>
      <c r="AL35" s="127" t="str">
        <f>'Table S3-All Data_18023C'!AC56</f>
        <v>&lt;LOD</v>
      </c>
      <c r="AM35" s="113"/>
      <c r="AN35" s="268"/>
    </row>
    <row r="36" spans="1:40" ht="18" customHeight="1" thickBot="1">
      <c r="G36" s="153"/>
      <c r="L36" s="154"/>
      <c r="Q36" s="154"/>
      <c r="V36" s="154"/>
      <c r="AA36" s="154"/>
      <c r="AB36" s="121"/>
      <c r="AC36" s="121"/>
      <c r="AD36" s="121"/>
      <c r="AF36" s="154"/>
      <c r="AJ36" s="154"/>
      <c r="AN36" s="154"/>
    </row>
    <row r="37" spans="1:40" ht="17" thickBot="1">
      <c r="A37" s="225" t="s">
        <v>136</v>
      </c>
      <c r="B37" s="221" t="s">
        <v>137</v>
      </c>
      <c r="C37" s="307" t="str">
        <f>'Table S3-All Data_18023C'!AF62</f>
        <v>Total cZ-types</v>
      </c>
      <c r="D37" s="306"/>
      <c r="E37" s="306"/>
      <c r="F37" s="306"/>
      <c r="G37" s="308"/>
      <c r="H37" s="309" t="str">
        <f>'Table S3-All Data_18023C'!D62</f>
        <v>cZ</v>
      </c>
      <c r="I37" s="306"/>
      <c r="J37" s="306"/>
      <c r="K37" s="306"/>
      <c r="L37" s="308"/>
      <c r="M37" s="309" t="str">
        <f>'Table S3-All Data_18023C'!H62</f>
        <v>cZR</v>
      </c>
      <c r="N37" s="306"/>
      <c r="O37" s="306"/>
      <c r="P37" s="306"/>
      <c r="Q37" s="308"/>
      <c r="R37" s="309" t="str">
        <f>'Table S3-All Data_18023C'!L62</f>
        <v>cZRMP</v>
      </c>
      <c r="S37" s="306"/>
      <c r="T37" s="306"/>
      <c r="U37" s="306"/>
      <c r="V37" s="308"/>
      <c r="W37" s="309" t="str">
        <f>'Table S3-All Data_18023C'!P62</f>
        <v>cZOG</v>
      </c>
      <c r="X37" s="306"/>
      <c r="Y37" s="306"/>
      <c r="Z37" s="306"/>
      <c r="AA37" s="308"/>
      <c r="AB37" s="309" t="str">
        <f>'Table S3-All Data_18023C'!T62</f>
        <v>cZROG</v>
      </c>
      <c r="AC37" s="306"/>
      <c r="AD37" s="306"/>
      <c r="AE37" s="306"/>
      <c r="AF37" s="312"/>
      <c r="AG37" s="307" t="str">
        <f>'Table S3-All Data_18023C'!X62</f>
        <v>cZ7G</v>
      </c>
      <c r="AH37" s="306"/>
      <c r="AI37" s="306"/>
      <c r="AJ37" s="312"/>
      <c r="AK37" s="307" t="str">
        <f>'Table S3-All Data_18023C'!AB62</f>
        <v>cZ9G</v>
      </c>
      <c r="AL37" s="306"/>
      <c r="AM37" s="306"/>
      <c r="AN37" s="312"/>
    </row>
    <row r="38" spans="1:40">
      <c r="A38" s="226" t="s">
        <v>135</v>
      </c>
      <c r="B38" s="206" t="s">
        <v>138</v>
      </c>
      <c r="C38" s="207">
        <v>127.8295520047576</v>
      </c>
      <c r="D38" s="202" t="s">
        <v>40</v>
      </c>
      <c r="E38" s="199">
        <v>9.4900590474442463</v>
      </c>
      <c r="F38" s="201"/>
      <c r="G38" s="203"/>
      <c r="H38" s="210">
        <v>48.186697258624037</v>
      </c>
      <c r="I38" s="209" t="s">
        <v>40</v>
      </c>
      <c r="J38" s="211">
        <v>3.8456056388073048</v>
      </c>
      <c r="K38" s="212"/>
      <c r="L38" s="212"/>
      <c r="M38" s="204">
        <v>0.77800375449068371</v>
      </c>
      <c r="N38" s="202" t="s">
        <v>40</v>
      </c>
      <c r="O38" s="199">
        <v>1.747728560920744E-2</v>
      </c>
      <c r="P38" s="191"/>
      <c r="Q38" s="191"/>
      <c r="R38" s="204">
        <v>19.259367986106753</v>
      </c>
      <c r="S38" s="202" t="s">
        <v>40</v>
      </c>
      <c r="T38" s="199">
        <v>3.5401580746587178</v>
      </c>
      <c r="U38" s="201"/>
      <c r="V38" s="201"/>
      <c r="W38" s="204">
        <v>18.720825261365633</v>
      </c>
      <c r="X38" s="202" t="s">
        <v>40</v>
      </c>
      <c r="Y38" s="199">
        <v>2.1150326823495691</v>
      </c>
      <c r="Z38" s="201"/>
      <c r="AA38" s="201"/>
      <c r="AB38" s="210">
        <v>40.774972454364963</v>
      </c>
      <c r="AC38" s="209" t="s">
        <v>40</v>
      </c>
      <c r="AD38" s="211">
        <v>7.141462055999499</v>
      </c>
      <c r="AE38" s="212"/>
      <c r="AF38" s="212"/>
      <c r="AG38" s="208"/>
      <c r="AH38" s="201" t="s">
        <v>104</v>
      </c>
      <c r="AI38" s="201"/>
      <c r="AJ38" s="200"/>
      <c r="AK38" s="204">
        <v>0.10968528980552632</v>
      </c>
      <c r="AL38" s="202" t="s">
        <v>40</v>
      </c>
      <c r="AM38" s="199">
        <v>1.7627681151668351E-2</v>
      </c>
      <c r="AN38" s="181"/>
    </row>
    <row r="39" spans="1:40">
      <c r="A39" s="315" t="s">
        <v>139</v>
      </c>
      <c r="B39" s="205" t="s">
        <v>5</v>
      </c>
      <c r="C39" s="123">
        <f>'Table S3-All Data_18023C'!AG68</f>
        <v>65.072897653247509</v>
      </c>
      <c r="D39" s="109" t="str">
        <f>'Table S3-All Data_18023C'!AH68</f>
        <v>±</v>
      </c>
      <c r="E39" s="115">
        <f>'Table S3-All Data_18023C'!AI68</f>
        <v>2.5756047386735914</v>
      </c>
      <c r="F39" s="115"/>
      <c r="G39" s="125"/>
      <c r="H39" s="114">
        <f>'Table S3-All Data_18023C'!E68</f>
        <v>6.9475925919792987</v>
      </c>
      <c r="I39" s="109" t="str">
        <f>'Table S3-All Data_18023C'!F68</f>
        <v>±</v>
      </c>
      <c r="J39" s="115">
        <f>'Table S3-All Data_18023C'!G68</f>
        <v>1.6725732620710423</v>
      </c>
      <c r="K39" s="161"/>
      <c r="L39" s="116"/>
      <c r="M39" s="215">
        <f>'Table S3-All Data_18023C'!I68</f>
        <v>0.64362852154846217</v>
      </c>
      <c r="N39" s="109" t="str">
        <f>'Table S3-All Data_18023C'!J68</f>
        <v>±</v>
      </c>
      <c r="O39" s="115">
        <f>'Table S3-All Data_18023C'!K68</f>
        <v>9.2991232224724427E-2</v>
      </c>
      <c r="P39" s="115"/>
      <c r="Q39" s="116"/>
      <c r="R39" s="215">
        <f>'Table S3-All Data_18023C'!M68</f>
        <v>10.379447402950152</v>
      </c>
      <c r="S39" s="109" t="str">
        <f>'Table S3-All Data_18023C'!N68</f>
        <v>±</v>
      </c>
      <c r="T39" s="115">
        <f>'Table S3-All Data_18023C'!O68</f>
        <v>1.7388162979038988</v>
      </c>
      <c r="U39" s="115"/>
      <c r="V39" s="116"/>
      <c r="W39" s="215">
        <f>'Table S3-All Data_18023C'!Q68</f>
        <v>15.421488157658766</v>
      </c>
      <c r="X39" s="109" t="str">
        <f>'Table S3-All Data_18023C'!R68</f>
        <v>±</v>
      </c>
      <c r="Y39" s="115">
        <f>'Table S3-All Data_18023C'!S68</f>
        <v>2.9878577433915603</v>
      </c>
      <c r="Z39" s="115"/>
      <c r="AA39" s="116"/>
      <c r="AB39" s="215">
        <f>'Table S3-All Data_18023C'!U68</f>
        <v>31.680740979110841</v>
      </c>
      <c r="AC39" s="109" t="str">
        <f>'Table S3-All Data_18023C'!V68</f>
        <v>±</v>
      </c>
      <c r="AD39" s="115">
        <f>'Table S3-All Data_18023C'!W68</f>
        <v>1.3383105991733413</v>
      </c>
      <c r="AE39" s="115"/>
      <c r="AF39" s="116"/>
      <c r="AG39" s="214"/>
      <c r="AH39" s="129" t="str">
        <f>'Table S3-All Data_18023C'!Y68</f>
        <v>&lt;LOD</v>
      </c>
      <c r="AI39" s="130"/>
      <c r="AJ39" s="129"/>
      <c r="AK39" s="213"/>
      <c r="AL39" s="129" t="str">
        <f>'Table S3-All Data_18023C'!AC68</f>
        <v>&lt;LOD</v>
      </c>
      <c r="AM39" s="115"/>
      <c r="AN39" s="116"/>
    </row>
    <row r="40" spans="1:40">
      <c r="A40" s="315"/>
      <c r="B40" s="117" t="s">
        <v>6</v>
      </c>
      <c r="C40" s="123">
        <f>'Table S3-All Data_18023C'!AG73</f>
        <v>64.799732464486283</v>
      </c>
      <c r="D40" s="109" t="str">
        <f>'Table S3-All Data_18023C'!AH73</f>
        <v>±</v>
      </c>
      <c r="E40" s="115">
        <f>'Table S3-All Data_18023C'!AI73</f>
        <v>6.5824936494369917</v>
      </c>
      <c r="F40" s="115"/>
      <c r="G40" s="126" t="str">
        <f>'Table S3-All Data_18023C'!AG77</f>
        <v>-</v>
      </c>
      <c r="H40" s="114">
        <f>'Table S3-All Data_18023C'!E73</f>
        <v>5.0393091519207278</v>
      </c>
      <c r="I40" s="109" t="str">
        <f>'Table S3-All Data_18023C'!F73</f>
        <v>±</v>
      </c>
      <c r="J40" s="115">
        <f>'Table S3-All Data_18023C'!G73</f>
        <v>0.67812501744613674</v>
      </c>
      <c r="K40" s="161"/>
      <c r="L40" s="118" t="str">
        <f>'Table S3-All Data_18023C'!E77</f>
        <v>-</v>
      </c>
      <c r="M40" s="215">
        <f>'Table S3-All Data_18023C'!I73</f>
        <v>0.55997768459903163</v>
      </c>
      <c r="N40" s="109" t="str">
        <f>'Table S3-All Data_18023C'!J73</f>
        <v>±</v>
      </c>
      <c r="O40" s="115">
        <f>'Table S3-All Data_18023C'!K73</f>
        <v>5.922235633340809E-2</v>
      </c>
      <c r="P40" s="115"/>
      <c r="Q40" s="118" t="str">
        <f>'Table S3-All Data_18023C'!I77</f>
        <v>-</v>
      </c>
      <c r="R40" s="215">
        <f>'Table S3-All Data_18023C'!M73</f>
        <v>9.4913271696386978</v>
      </c>
      <c r="S40" s="109" t="str">
        <f>'Table S3-All Data_18023C'!N73</f>
        <v>±</v>
      </c>
      <c r="T40" s="115">
        <f>'Table S3-All Data_18023C'!O73</f>
        <v>1.1043425851414643</v>
      </c>
      <c r="U40" s="115"/>
      <c r="V40" s="118" t="str">
        <f>'Table S3-All Data_18023C'!M77</f>
        <v>-</v>
      </c>
      <c r="W40" s="215">
        <f>'Table S3-All Data_18023C'!Q73</f>
        <v>18.844589316415998</v>
      </c>
      <c r="X40" s="109" t="str">
        <f>'Table S3-All Data_18023C'!R73</f>
        <v>±</v>
      </c>
      <c r="Y40" s="115">
        <f>'Table S3-All Data_18023C'!S73</f>
        <v>3.5181914915347487</v>
      </c>
      <c r="Z40" s="115"/>
      <c r="AA40" s="118" t="str">
        <f>'Table S3-All Data_18023C'!Q77</f>
        <v>-</v>
      </c>
      <c r="AB40" s="215">
        <f>'Table S3-All Data_18023C'!U73</f>
        <v>30.864529141911824</v>
      </c>
      <c r="AC40" s="109" t="str">
        <f>'Table S3-All Data_18023C'!V73</f>
        <v>±</v>
      </c>
      <c r="AD40" s="115">
        <f>'Table S3-All Data_18023C'!W73</f>
        <v>3.8582978163249071</v>
      </c>
      <c r="AE40" s="115"/>
      <c r="AF40" s="118" t="str">
        <f>'Table S3-All Data_18023C'!U77</f>
        <v>-</v>
      </c>
      <c r="AG40" s="214"/>
      <c r="AH40" s="129" t="str">
        <f>'Table S3-All Data_18023C'!Y73</f>
        <v>&lt;LOD</v>
      </c>
      <c r="AI40" s="130"/>
      <c r="AJ40" s="130"/>
      <c r="AK40" s="213"/>
      <c r="AL40" s="129" t="str">
        <f>'Table S3-All Data_18023C'!AC73</f>
        <v>&lt;LOD</v>
      </c>
      <c r="AM40" s="115"/>
      <c r="AN40" s="118"/>
    </row>
    <row r="41" spans="1:40" s="109" customFormat="1">
      <c r="A41" s="313" t="s">
        <v>140</v>
      </c>
      <c r="B41" s="253" t="s">
        <v>5</v>
      </c>
      <c r="C41" s="136">
        <f>'Table S3-All Data_18023C'!AG78</f>
        <v>60.61245239208764</v>
      </c>
      <c r="D41" s="135" t="str">
        <f>'Table S3-All Data_18023C'!AH78</f>
        <v>±</v>
      </c>
      <c r="E41" s="137">
        <f>'Table S3-All Data_18023C'!AI78</f>
        <v>6.7255447222482463</v>
      </c>
      <c r="F41" s="137"/>
      <c r="G41" s="138"/>
      <c r="H41" s="262">
        <f>'Table S3-All Data_18023C'!E78</f>
        <v>2.8243239233954558</v>
      </c>
      <c r="I41" s="135" t="str">
        <f>'Table S3-All Data_18023C'!F78</f>
        <v>±</v>
      </c>
      <c r="J41" s="137">
        <f>'Table S3-All Data_18023C'!G78</f>
        <v>0.64712206097269764</v>
      </c>
      <c r="K41" s="137"/>
      <c r="L41" s="139"/>
      <c r="M41" s="234">
        <f>'Table S3-All Data_18023C'!I78</f>
        <v>0.38178037416595617</v>
      </c>
      <c r="N41" s="135" t="str">
        <f>'Table S3-All Data_18023C'!J78</f>
        <v>±</v>
      </c>
      <c r="O41" s="137">
        <f>'Table S3-All Data_18023C'!K78</f>
        <v>0.11046690832796373</v>
      </c>
      <c r="P41" s="137"/>
      <c r="Q41" s="139"/>
      <c r="R41" s="234">
        <f>'Table S3-All Data_18023C'!M78</f>
        <v>11.925931866112055</v>
      </c>
      <c r="S41" s="135" t="str">
        <f>'Table S3-All Data_18023C'!N78</f>
        <v>±</v>
      </c>
      <c r="T41" s="137">
        <f>'Table S3-All Data_18023C'!O78</f>
        <v>0.78932046323533356</v>
      </c>
      <c r="U41" s="137"/>
      <c r="V41" s="139"/>
      <c r="W41" s="234">
        <f>'Table S3-All Data_18023C'!Q78</f>
        <v>15.930078595538371</v>
      </c>
      <c r="X41" s="135" t="str">
        <f>'Table S3-All Data_18023C'!R78</f>
        <v>±</v>
      </c>
      <c r="Y41" s="137">
        <f>'Table S3-All Data_18023C'!S78</f>
        <v>5.0656126231309004</v>
      </c>
      <c r="Z41" s="137"/>
      <c r="AA41" s="139"/>
      <c r="AB41" s="234">
        <f>'Table S3-All Data_18023C'!U78</f>
        <v>29.550337632875795</v>
      </c>
      <c r="AC41" s="135" t="str">
        <f>'Table S3-All Data_18023C'!V78</f>
        <v>±</v>
      </c>
      <c r="AD41" s="137">
        <f>'Table S3-All Data_18023C'!W78</f>
        <v>5.1193035753374829</v>
      </c>
      <c r="AE41" s="137"/>
      <c r="AF41" s="139"/>
      <c r="AG41" s="264"/>
      <c r="AH41" s="265" t="str">
        <f>'Table S3-All Data_18023C'!Y78</f>
        <v>&lt;LOD</v>
      </c>
      <c r="AI41" s="266"/>
      <c r="AJ41" s="265"/>
      <c r="AK41" s="267"/>
      <c r="AL41" s="265" t="str">
        <f>'Table S3-All Data_18023C'!AC78</f>
        <v>&lt;LOD</v>
      </c>
      <c r="AM41" s="137"/>
      <c r="AN41" s="139"/>
    </row>
    <row r="42" spans="1:40" s="111" customFormat="1">
      <c r="A42" s="315"/>
      <c r="B42" s="255" t="s">
        <v>6</v>
      </c>
      <c r="C42" s="122">
        <f>'Table S3-All Data_18023C'!AG83</f>
        <v>58.448998703740543</v>
      </c>
      <c r="D42" s="111" t="str">
        <f>'Table S3-All Data_18023C'!AH83</f>
        <v>±</v>
      </c>
      <c r="E42" s="113">
        <f>'Table S3-All Data_18023C'!AI83</f>
        <v>3.2601419435299395</v>
      </c>
      <c r="F42" s="113"/>
      <c r="G42" s="248" t="str">
        <f>'Table S3-All Data_18023C'!AG87</f>
        <v>-</v>
      </c>
      <c r="H42" s="112">
        <f>'Table S3-All Data_18023C'!E83</f>
        <v>2.1464040010915051</v>
      </c>
      <c r="I42" s="111" t="str">
        <f>'Table S3-All Data_18023C'!F83</f>
        <v>±</v>
      </c>
      <c r="J42" s="113">
        <f>'Table S3-All Data_18023C'!G83</f>
        <v>0.27269522408462682</v>
      </c>
      <c r="K42" s="113"/>
      <c r="L42" s="268" t="str">
        <f>'Table S3-All Data_18023C'!E87</f>
        <v>-</v>
      </c>
      <c r="M42" s="216">
        <f>'Table S3-All Data_18023C'!I83</f>
        <v>0.48778521503775857</v>
      </c>
      <c r="N42" s="111" t="str">
        <f>'Table S3-All Data_18023C'!J83</f>
        <v>±</v>
      </c>
      <c r="O42" s="113">
        <f>'Table S3-All Data_18023C'!K83</f>
        <v>7.5433728935083485E-3</v>
      </c>
      <c r="P42" s="269"/>
      <c r="Q42" s="268" t="str">
        <f>'Table S3-All Data_18023C'!I87</f>
        <v>-</v>
      </c>
      <c r="R42" s="216">
        <f>'Table S3-All Data_18023C'!M83</f>
        <v>12.674872548105853</v>
      </c>
      <c r="S42" s="111" t="str">
        <f>'Table S3-All Data_18023C'!N83</f>
        <v>±</v>
      </c>
      <c r="T42" s="113">
        <f>'Table S3-All Data_18023C'!O83</f>
        <v>1.0407639898836412</v>
      </c>
      <c r="U42" s="269"/>
      <c r="V42" s="268" t="str">
        <f>'Table S3-All Data_18023C'!M87</f>
        <v>-</v>
      </c>
      <c r="W42" s="216">
        <f>'Table S3-All Data_18023C'!Q83</f>
        <v>12.632871202589911</v>
      </c>
      <c r="X42" s="111" t="str">
        <f>'Table S3-All Data_18023C'!R83</f>
        <v>±</v>
      </c>
      <c r="Y42" s="113">
        <f>'Table S3-All Data_18023C'!S83</f>
        <v>2.947090858097865</v>
      </c>
      <c r="Z42" s="113"/>
      <c r="AA42" s="268" t="str">
        <f>'Table S3-All Data_18023C'!Q87</f>
        <v>-</v>
      </c>
      <c r="AB42" s="216">
        <f>'Table S3-All Data_18023C'!U83</f>
        <v>30.507065736915514</v>
      </c>
      <c r="AC42" s="111" t="str">
        <f>'Table S3-All Data_18023C'!V83</f>
        <v>±</v>
      </c>
      <c r="AD42" s="113">
        <f>'Table S3-All Data_18023C'!W83</f>
        <v>0.62052397760422873</v>
      </c>
      <c r="AE42" s="113"/>
      <c r="AF42" s="268" t="str">
        <f>'Table S3-All Data_18023C'!U87</f>
        <v>-</v>
      </c>
      <c r="AG42" s="270"/>
      <c r="AH42" s="127" t="str">
        <f>'Table S3-All Data_18023C'!Y83</f>
        <v>&lt;LOD</v>
      </c>
      <c r="AI42" s="128"/>
      <c r="AJ42" s="128"/>
      <c r="AK42" s="271"/>
      <c r="AL42" s="127" t="str">
        <f>'Table S3-All Data_18023C'!AC83</f>
        <v>&lt;LOD</v>
      </c>
      <c r="AM42" s="113"/>
      <c r="AN42" s="268"/>
    </row>
    <row r="43" spans="1:40">
      <c r="A43" s="313" t="s">
        <v>141</v>
      </c>
      <c r="B43" s="140" t="s">
        <v>5</v>
      </c>
      <c r="C43" s="123">
        <f>'Table S3-All Data_18023C'!AG88</f>
        <v>67.708903834601898</v>
      </c>
      <c r="D43" s="109" t="str">
        <f>'Table S3-All Data_18023C'!AH88</f>
        <v>±</v>
      </c>
      <c r="E43" s="115">
        <f>'Table S3-All Data_18023C'!AI88</f>
        <v>3.1412625732795649</v>
      </c>
      <c r="F43" s="160"/>
      <c r="G43" s="125"/>
      <c r="H43" s="114">
        <f>'Table S3-All Data_18023C'!E88</f>
        <v>1.8390137490558451</v>
      </c>
      <c r="I43" s="109" t="str">
        <f>'Table S3-All Data_18023C'!F88</f>
        <v>±</v>
      </c>
      <c r="J43" s="115">
        <f>'Table S3-All Data_18023C'!G88</f>
        <v>0.20281617439460309</v>
      </c>
      <c r="K43" s="115"/>
      <c r="L43" s="116"/>
      <c r="M43" s="215">
        <f>'Table S3-All Data_18023C'!I88</f>
        <v>0.45318721419708102</v>
      </c>
      <c r="N43" s="109" t="str">
        <f>'Table S3-All Data_18023C'!J88</f>
        <v>±</v>
      </c>
      <c r="O43" s="115">
        <f>'Table S3-All Data_18023C'!K88</f>
        <v>3.9368550798763301E-2</v>
      </c>
      <c r="P43" s="115"/>
      <c r="Q43" s="116"/>
      <c r="R43" s="215">
        <f>'Table S3-All Data_18023C'!M88</f>
        <v>21.017158311326348</v>
      </c>
      <c r="S43" s="109" t="str">
        <f>'Table S3-All Data_18023C'!N88</f>
        <v>±</v>
      </c>
      <c r="T43" s="115">
        <f>'Table S3-All Data_18023C'!O88</f>
        <v>2.0412037664847613</v>
      </c>
      <c r="U43" s="160"/>
      <c r="V43" s="116"/>
      <c r="W43" s="215">
        <f>'Table S3-All Data_18023C'!Q88</f>
        <v>14.473186549061143</v>
      </c>
      <c r="X43" s="109" t="str">
        <f>'Table S3-All Data_18023C'!R88</f>
        <v>±</v>
      </c>
      <c r="Y43" s="115">
        <f>'Table S3-All Data_18023C'!S88</f>
        <v>2.5268849933685731</v>
      </c>
      <c r="Z43" s="115"/>
      <c r="AA43" s="116"/>
      <c r="AB43" s="215">
        <f>'Table S3-All Data_18023C'!U88</f>
        <v>29.926358010961472</v>
      </c>
      <c r="AC43" s="109" t="str">
        <f>'Table S3-All Data_18023C'!V88</f>
        <v>±</v>
      </c>
      <c r="AD43" s="115">
        <f>'Table S3-All Data_18023C'!W88</f>
        <v>1.1209048549471496</v>
      </c>
      <c r="AE43" s="115"/>
      <c r="AF43" s="116"/>
      <c r="AG43" s="214"/>
      <c r="AH43" s="129" t="str">
        <f>'Table S3-All Data_18023C'!Y88</f>
        <v>&lt;LOD</v>
      </c>
      <c r="AI43" s="130"/>
      <c r="AJ43" s="129"/>
      <c r="AK43" s="213"/>
      <c r="AL43" s="129" t="str">
        <f>'Table S3-All Data_18023C'!AC88</f>
        <v>&lt;LOD</v>
      </c>
      <c r="AM43" s="115"/>
      <c r="AN43" s="116"/>
    </row>
    <row r="44" spans="1:40">
      <c r="A44" s="315"/>
      <c r="B44" s="117" t="s">
        <v>6</v>
      </c>
      <c r="C44" s="123">
        <f>'Table S3-All Data_18023C'!AG93</f>
        <v>58.625849771062668</v>
      </c>
      <c r="D44" s="109" t="str">
        <f>'Table S3-All Data_18023C'!AH93</f>
        <v>±</v>
      </c>
      <c r="E44" s="115">
        <f>'Table S3-All Data_18023C'!AI93</f>
        <v>1.4755213953920259</v>
      </c>
      <c r="F44" s="141"/>
      <c r="G44" s="155" t="str">
        <f>'Table S3-All Data_18023C'!AG97</f>
        <v>***</v>
      </c>
      <c r="H44" s="114">
        <f>'Table S3-All Data_18023C'!E93</f>
        <v>1.658059229395531</v>
      </c>
      <c r="I44" s="109" t="str">
        <f>'Table S3-All Data_18023C'!F93</f>
        <v>±</v>
      </c>
      <c r="J44" s="115">
        <f>'Table S3-All Data_18023C'!G93</f>
        <v>0.41844062041789937</v>
      </c>
      <c r="K44" s="115"/>
      <c r="L44" s="118" t="str">
        <f>'Table S3-All Data_18023C'!E97</f>
        <v>-</v>
      </c>
      <c r="M44" s="215">
        <f>'Table S3-All Data_18023C'!I93</f>
        <v>0.46867286748137038</v>
      </c>
      <c r="N44" s="109" t="str">
        <f>'Table S3-All Data_18023C'!J93</f>
        <v>±</v>
      </c>
      <c r="O44" s="115">
        <f>'Table S3-All Data_18023C'!K93</f>
        <v>6.7601488905360288E-2</v>
      </c>
      <c r="P44" s="115"/>
      <c r="Q44" s="118" t="str">
        <f>'Table S3-All Data_18023C'!I97</f>
        <v>-</v>
      </c>
      <c r="R44" s="215">
        <f>'Table S3-All Data_18023C'!M93</f>
        <v>13.926565048737496</v>
      </c>
      <c r="S44" s="109" t="str">
        <f>'Table S3-All Data_18023C'!N93</f>
        <v>±</v>
      </c>
      <c r="T44" s="115">
        <f>'Table S3-All Data_18023C'!O93</f>
        <v>1.2697535114405325</v>
      </c>
      <c r="U44" s="141"/>
      <c r="V44" s="156" t="str">
        <f>'Table S3-All Data_18023C'!M97</f>
        <v>***</v>
      </c>
      <c r="W44" s="215">
        <f>'Table S3-All Data_18023C'!Q93</f>
        <v>13.751128608341773</v>
      </c>
      <c r="X44" s="109" t="str">
        <f>'Table S3-All Data_18023C'!R93</f>
        <v>±</v>
      </c>
      <c r="Y44" s="115">
        <f>'Table S3-All Data_18023C'!S93</f>
        <v>3.8288582962072271</v>
      </c>
      <c r="Z44" s="115"/>
      <c r="AA44" s="118" t="str">
        <f>'Table S3-All Data_18023C'!Q97</f>
        <v>-</v>
      </c>
      <c r="AB44" s="215">
        <f>'Table S3-All Data_18023C'!U93</f>
        <v>28.821424017106501</v>
      </c>
      <c r="AC44" s="109" t="str">
        <f>'Table S3-All Data_18023C'!V93</f>
        <v>±</v>
      </c>
      <c r="AD44" s="115">
        <f>'Table S3-All Data_18023C'!W93</f>
        <v>3.6803703123643512</v>
      </c>
      <c r="AE44" s="115"/>
      <c r="AF44" s="118" t="str">
        <f>'Table S3-All Data_18023C'!U97</f>
        <v>-</v>
      </c>
      <c r="AG44" s="214"/>
      <c r="AH44" s="129" t="str">
        <f>'Table S3-All Data_18023C'!Y93</f>
        <v>&lt;LOD</v>
      </c>
      <c r="AI44" s="130"/>
      <c r="AJ44" s="130"/>
      <c r="AK44" s="213"/>
      <c r="AL44" s="129" t="str">
        <f>'Table S3-All Data_18023C'!AC93</f>
        <v>&lt;LOD</v>
      </c>
      <c r="AM44" s="115"/>
      <c r="AN44" s="118"/>
    </row>
    <row r="45" spans="1:40" s="135" customFormat="1">
      <c r="A45" s="313" t="s">
        <v>142</v>
      </c>
      <c r="B45" s="142" t="s">
        <v>5</v>
      </c>
      <c r="C45" s="136">
        <f>'Table S3-All Data_18023C'!AG98</f>
        <v>74.048983437450289</v>
      </c>
      <c r="D45" s="135" t="str">
        <f>'Table S3-All Data_18023C'!AH98</f>
        <v>±</v>
      </c>
      <c r="E45" s="137">
        <f>'Table S3-All Data_18023C'!AI98</f>
        <v>6.5779829089971846</v>
      </c>
      <c r="F45" s="254"/>
      <c r="G45" s="138"/>
      <c r="H45" s="262">
        <f>'Table S3-All Data_18023C'!E98</f>
        <v>1.9858159731982723</v>
      </c>
      <c r="I45" s="135" t="str">
        <f>'Table S3-All Data_18023C'!F98</f>
        <v>±</v>
      </c>
      <c r="J45" s="137">
        <f>'Table S3-All Data_18023C'!G98</f>
        <v>0.24975131002409681</v>
      </c>
      <c r="K45" s="263"/>
      <c r="L45" s="139"/>
      <c r="M45" s="234">
        <f>'Table S3-All Data_18023C'!I98</f>
        <v>0.73960065431717736</v>
      </c>
      <c r="N45" s="135" t="str">
        <f>'Table S3-All Data_18023C'!J98</f>
        <v>±</v>
      </c>
      <c r="O45" s="137">
        <f>'Table S3-All Data_18023C'!K98</f>
        <v>7.9592330903968625E-2</v>
      </c>
      <c r="P45" s="254"/>
      <c r="Q45" s="139"/>
      <c r="R45" s="234">
        <f>'Table S3-All Data_18023C'!M98</f>
        <v>27.78158982462611</v>
      </c>
      <c r="S45" s="135" t="str">
        <f>'Table S3-All Data_18023C'!N98</f>
        <v>±</v>
      </c>
      <c r="T45" s="137">
        <f>'Table S3-All Data_18023C'!O98</f>
        <v>4.6753004294728093</v>
      </c>
      <c r="U45" s="254"/>
      <c r="V45" s="139"/>
      <c r="W45" s="234">
        <f>'Table S3-All Data_18023C'!Q98</f>
        <v>13.489301984946547</v>
      </c>
      <c r="X45" s="135" t="str">
        <f>'Table S3-All Data_18023C'!R98</f>
        <v>±</v>
      </c>
      <c r="Y45" s="137">
        <f>'Table S3-All Data_18023C'!S98</f>
        <v>1.2682039173732742</v>
      </c>
      <c r="Z45" s="254"/>
      <c r="AA45" s="139"/>
      <c r="AB45" s="234">
        <f>'Table S3-All Data_18023C'!U98</f>
        <v>30.052675000362182</v>
      </c>
      <c r="AC45" s="135" t="str">
        <f>'Table S3-All Data_18023C'!V98</f>
        <v>±</v>
      </c>
      <c r="AD45" s="137">
        <f>'Table S3-All Data_18023C'!W98</f>
        <v>2.8464140619763043</v>
      </c>
      <c r="AE45" s="137"/>
      <c r="AF45" s="139"/>
      <c r="AG45" s="264"/>
      <c r="AH45" s="265" t="str">
        <f>'Table S3-All Data_18023C'!Y98</f>
        <v>&lt;LOD</v>
      </c>
      <c r="AI45" s="266"/>
      <c r="AJ45" s="265"/>
      <c r="AK45" s="267"/>
      <c r="AL45" s="265" t="str">
        <f>'Table S3-All Data_18023C'!AC98</f>
        <v>&lt;LOD</v>
      </c>
      <c r="AM45" s="137"/>
      <c r="AN45" s="139"/>
    </row>
    <row r="46" spans="1:40" s="109" customFormat="1">
      <c r="A46" s="315"/>
      <c r="B46" s="117" t="s">
        <v>6</v>
      </c>
      <c r="C46" s="123">
        <f>'Table S3-All Data_18023C'!AG103</f>
        <v>60.554449470782025</v>
      </c>
      <c r="D46" s="109" t="str">
        <f>'Table S3-All Data_18023C'!AH103</f>
        <v>±</v>
      </c>
      <c r="E46" s="115">
        <f>'Table S3-All Data_18023C'!AI103</f>
        <v>2.7261941651435113</v>
      </c>
      <c r="F46" s="141"/>
      <c r="G46" s="155" t="str">
        <f>'Table S3-All Data_18023C'!AG107</f>
        <v>**</v>
      </c>
      <c r="H46" s="114">
        <f>'Table S3-All Data_18023C'!E103</f>
        <v>1.5768282516890786</v>
      </c>
      <c r="I46" s="109" t="str">
        <f>'Table S3-All Data_18023C'!F103</f>
        <v>±</v>
      </c>
      <c r="J46" s="115">
        <f>'Table S3-All Data_18023C'!G103</f>
        <v>0.28477671896869189</v>
      </c>
      <c r="K46" s="161"/>
      <c r="L46" s="118" t="str">
        <f>'Table S3-All Data_18023C'!E107</f>
        <v>-</v>
      </c>
      <c r="M46" s="215">
        <f>'Table S3-All Data_18023C'!I103</f>
        <v>0.58527186007141307</v>
      </c>
      <c r="N46" s="109" t="str">
        <f>'Table S3-All Data_18023C'!J103</f>
        <v>±</v>
      </c>
      <c r="O46" s="115">
        <f>'Table S3-All Data_18023C'!K103</f>
        <v>5.0853878921988255E-2</v>
      </c>
      <c r="P46" s="141"/>
      <c r="Q46" s="156" t="str">
        <f>'Table S3-All Data_18023C'!I107</f>
        <v>*</v>
      </c>
      <c r="R46" s="215">
        <f>'Table S3-All Data_18023C'!M103</f>
        <v>17.154703412790052</v>
      </c>
      <c r="S46" s="109" t="str">
        <f>'Table S3-All Data_18023C'!N103</f>
        <v>±</v>
      </c>
      <c r="T46" s="115">
        <f>'Table S3-All Data_18023C'!O103</f>
        <v>1.3534288320606045</v>
      </c>
      <c r="U46" s="141"/>
      <c r="V46" s="156" t="str">
        <f>'Table S3-All Data_18023C'!M107</f>
        <v>**</v>
      </c>
      <c r="W46" s="215">
        <f>'Table S3-All Data_18023C'!Q103</f>
        <v>11.494535611645384</v>
      </c>
      <c r="X46" s="109" t="str">
        <f>'Table S3-All Data_18023C'!R103</f>
        <v>±</v>
      </c>
      <c r="Y46" s="115">
        <f>'Table S3-All Data_18023C'!S103</f>
        <v>0.99555832682101275</v>
      </c>
      <c r="Z46" s="141"/>
      <c r="AA46" s="156" t="str">
        <f>'Table S3-All Data_18023C'!Q107</f>
        <v>*</v>
      </c>
      <c r="AB46" s="215">
        <f>'Table S3-All Data_18023C'!U103</f>
        <v>29.743110334586095</v>
      </c>
      <c r="AC46" s="109" t="str">
        <f>'Table S3-All Data_18023C'!V103</f>
        <v>±</v>
      </c>
      <c r="AD46" s="115">
        <f>'Table S3-All Data_18023C'!W103</f>
        <v>1.4583686873956867</v>
      </c>
      <c r="AE46" s="115"/>
      <c r="AF46" s="118" t="str">
        <f>'Table S3-All Data_18023C'!U107</f>
        <v>-</v>
      </c>
      <c r="AG46" s="214"/>
      <c r="AH46" s="129" t="str">
        <f>'Table S3-All Data_18023C'!Y103</f>
        <v>&lt;LOD</v>
      </c>
      <c r="AI46" s="130"/>
      <c r="AJ46" s="130"/>
      <c r="AK46" s="213"/>
      <c r="AL46" s="129" t="str">
        <f>'Table S3-All Data_18023C'!AC103</f>
        <v>&lt;LOD</v>
      </c>
      <c r="AM46" s="115"/>
      <c r="AN46" s="118"/>
    </row>
    <row r="47" spans="1:40" s="135" customFormat="1" ht="19" customHeight="1" thickBot="1">
      <c r="G47" s="274"/>
      <c r="L47" s="275"/>
      <c r="Q47" s="275"/>
      <c r="V47" s="275"/>
      <c r="AA47" s="275"/>
      <c r="AF47" s="275"/>
      <c r="AJ47" s="275"/>
      <c r="AN47" s="275"/>
    </row>
    <row r="48" spans="1:40" s="109" customFormat="1" ht="17" thickBot="1">
      <c r="A48" s="225" t="s">
        <v>136</v>
      </c>
      <c r="B48" s="229" t="s">
        <v>137</v>
      </c>
      <c r="C48" s="306" t="str">
        <f>'Table S3-All Data_18023C'!AF109</f>
        <v>Total DHZ-types</v>
      </c>
      <c r="D48" s="306"/>
      <c r="E48" s="306"/>
      <c r="F48" s="306"/>
      <c r="G48" s="308"/>
      <c r="H48" s="309" t="str">
        <f>'Table S3-All Data_18023C'!D109</f>
        <v>DHZ</v>
      </c>
      <c r="I48" s="306"/>
      <c r="J48" s="306"/>
      <c r="K48" s="306"/>
      <c r="L48" s="308"/>
      <c r="M48" s="309" t="str">
        <f>'Table S3-All Data_18023C'!H109</f>
        <v>DHZR</v>
      </c>
      <c r="N48" s="306"/>
      <c r="O48" s="306"/>
      <c r="P48" s="306"/>
      <c r="Q48" s="308"/>
      <c r="R48" s="309" t="str">
        <f>'Table S3-All Data_18023C'!L109</f>
        <v>DHZRMP</v>
      </c>
      <c r="S48" s="306"/>
      <c r="T48" s="306"/>
      <c r="U48" s="306"/>
      <c r="V48" s="308"/>
      <c r="W48" s="309" t="str">
        <f>'Table S3-All Data_18023C'!P109</f>
        <v>DHZOG</v>
      </c>
      <c r="X48" s="306"/>
      <c r="Y48" s="306"/>
      <c r="Z48" s="306"/>
      <c r="AA48" s="308"/>
      <c r="AB48" s="309" t="str">
        <f>'Table S3-All Data_18023C'!T109</f>
        <v>DHZROG</v>
      </c>
      <c r="AC48" s="306"/>
      <c r="AD48" s="306"/>
      <c r="AE48" s="306"/>
      <c r="AF48" s="308"/>
      <c r="AG48" s="309" t="str">
        <f>'Table S3-All Data_18023C'!X109</f>
        <v>DHZ7G</v>
      </c>
      <c r="AH48" s="306"/>
      <c r="AI48" s="306"/>
      <c r="AJ48" s="308"/>
      <c r="AK48" s="309" t="str">
        <f>'Table S3-All Data_18023C'!AB109</f>
        <v>DHZ9G</v>
      </c>
      <c r="AL48" s="306"/>
      <c r="AM48" s="306"/>
      <c r="AN48" s="306"/>
    </row>
    <row r="49" spans="1:40">
      <c r="A49" s="224" t="s">
        <v>135</v>
      </c>
      <c r="B49" s="198" t="s">
        <v>138</v>
      </c>
      <c r="C49" s="193">
        <v>3.2318908065807044</v>
      </c>
      <c r="D49" s="194" t="s">
        <v>40</v>
      </c>
      <c r="E49" s="195">
        <v>7.5418695101577393E-2</v>
      </c>
      <c r="F49" s="191"/>
      <c r="G49" s="192"/>
      <c r="H49" s="193">
        <v>2.6358298098757222</v>
      </c>
      <c r="I49" s="194" t="s">
        <v>40</v>
      </c>
      <c r="J49" s="195">
        <v>9.9301196369546804E-2</v>
      </c>
      <c r="K49" s="191"/>
      <c r="L49" s="191"/>
      <c r="M49" s="196">
        <v>0.17592645196860687</v>
      </c>
      <c r="N49" s="194" t="s">
        <v>40</v>
      </c>
      <c r="O49" s="195">
        <v>1.6347117697763293E-2</v>
      </c>
      <c r="P49" s="191"/>
      <c r="Q49" s="191"/>
      <c r="R49" s="193">
        <v>0.15216431897427951</v>
      </c>
      <c r="S49" s="194" t="s">
        <v>40</v>
      </c>
      <c r="T49" s="195">
        <v>2.4737751814437513E-2</v>
      </c>
      <c r="U49" s="191"/>
      <c r="V49" s="191"/>
      <c r="W49" s="193">
        <v>9.9953525785500735E-2</v>
      </c>
      <c r="X49" s="194" t="s">
        <v>40</v>
      </c>
      <c r="Y49" s="195">
        <v>1.0819455743088116E-2</v>
      </c>
      <c r="Z49" s="191"/>
      <c r="AA49" s="191"/>
      <c r="AB49" s="193">
        <v>0.16801669997659499</v>
      </c>
      <c r="AC49" s="194" t="s">
        <v>40</v>
      </c>
      <c r="AD49" s="195">
        <v>4.2015302033826946E-2</v>
      </c>
      <c r="AE49" s="191"/>
      <c r="AF49" s="191"/>
      <c r="AG49" s="310" t="s">
        <v>104</v>
      </c>
      <c r="AH49" s="311"/>
      <c r="AI49" s="311"/>
      <c r="AJ49" s="181"/>
      <c r="AK49" s="310" t="s">
        <v>104</v>
      </c>
      <c r="AL49" s="311"/>
      <c r="AM49" s="311"/>
      <c r="AN49" s="181"/>
    </row>
    <row r="50" spans="1:40">
      <c r="A50" s="313" t="s">
        <v>139</v>
      </c>
      <c r="B50" s="142" t="s">
        <v>5</v>
      </c>
      <c r="C50" s="136">
        <f>'Table S3-All Data_18023C'!AG115</f>
        <v>1.8411720268551146</v>
      </c>
      <c r="D50" s="135" t="str">
        <f>'Table S3-All Data_18023C'!AH115</f>
        <v>±</v>
      </c>
      <c r="E50" s="137">
        <f>'Table S3-All Data_18023C'!AI115</f>
        <v>0.11300055941961364</v>
      </c>
      <c r="F50" s="254"/>
      <c r="G50" s="138"/>
      <c r="H50" s="262">
        <f>'Table S3-All Data_18023C'!E115</f>
        <v>1.4572992183531335</v>
      </c>
      <c r="I50" s="135" t="str">
        <f>'Table S3-All Data_18023C'!F115</f>
        <v>±</v>
      </c>
      <c r="J50" s="137">
        <f>'Table S3-All Data_18023C'!G115</f>
        <v>0.11726532267339038</v>
      </c>
      <c r="K50" s="254"/>
      <c r="L50" s="139"/>
      <c r="M50" s="276">
        <v>0.08</v>
      </c>
      <c r="N50" s="277" t="s">
        <v>40</v>
      </c>
      <c r="O50" s="278">
        <v>0.01</v>
      </c>
      <c r="P50" s="137"/>
      <c r="Q50" s="138"/>
      <c r="R50" s="150">
        <v>8.4898710131481425E-2</v>
      </c>
      <c r="S50" s="151" t="s">
        <v>40</v>
      </c>
      <c r="T50" s="152">
        <v>1.4050345427416924E-2</v>
      </c>
      <c r="U50" s="137"/>
      <c r="V50" s="138"/>
      <c r="W50" s="150">
        <v>8.2647895264323701E-2</v>
      </c>
      <c r="X50" s="151" t="s">
        <v>40</v>
      </c>
      <c r="Y50" s="152">
        <v>6.7767140404889712E-3</v>
      </c>
      <c r="Z50" s="137"/>
      <c r="AA50" s="138"/>
      <c r="AB50" s="150">
        <v>0.13813407697816737</v>
      </c>
      <c r="AC50" s="151" t="s">
        <v>40</v>
      </c>
      <c r="AD50" s="152">
        <v>1.1583770516153219E-2</v>
      </c>
      <c r="AE50" s="254"/>
      <c r="AF50" s="138"/>
      <c r="AG50" s="279"/>
      <c r="AH50" s="265" t="str">
        <f>'Table S3-All Data_18023C'!Y115</f>
        <v>&lt;LOD</v>
      </c>
      <c r="AI50" s="266"/>
      <c r="AJ50" s="280"/>
      <c r="AK50" s="281"/>
      <c r="AL50" s="265" t="str">
        <f>'Table S3-All Data_18023C'!AC115</f>
        <v>&lt;LOD</v>
      </c>
      <c r="AM50" s="137"/>
      <c r="AN50" s="139"/>
    </row>
    <row r="51" spans="1:40">
      <c r="A51" s="314"/>
      <c r="B51" s="245" t="s">
        <v>6</v>
      </c>
      <c r="C51" s="122">
        <f>'Table S3-All Data_18023C'!AG120</f>
        <v>1.6096283320232694</v>
      </c>
      <c r="D51" s="111" t="str">
        <f>'Table S3-All Data_18023C'!AH120</f>
        <v>±</v>
      </c>
      <c r="E51" s="113">
        <f>'Table S3-All Data_18023C'!AI120</f>
        <v>0.12864546832635354</v>
      </c>
      <c r="F51" s="246"/>
      <c r="G51" s="247" t="str">
        <f>'Table S3-All Data_18023C'!AG124</f>
        <v>*</v>
      </c>
      <c r="H51" s="112">
        <f>'Table S3-All Data_18023C'!E120</f>
        <v>1.2574468118899982</v>
      </c>
      <c r="I51" s="111" t="str">
        <f>'Table S3-All Data_18023C'!F120</f>
        <v>±</v>
      </c>
      <c r="J51" s="113">
        <f>'Table S3-All Data_18023C'!G120</f>
        <v>0.10495464007235279</v>
      </c>
      <c r="K51" s="246"/>
      <c r="L51" s="249" t="str">
        <f>'Table S3-All Data_18023C'!E124</f>
        <v>*</v>
      </c>
      <c r="M51" s="282">
        <v>0.08</v>
      </c>
      <c r="N51" s="283" t="s">
        <v>40</v>
      </c>
      <c r="O51" s="284">
        <v>0.01</v>
      </c>
      <c r="P51" s="113"/>
      <c r="Q51" s="248" t="str">
        <f>'Table S3-All Data_18023C'!I124</f>
        <v>-</v>
      </c>
      <c r="R51" s="144">
        <v>8.4872453232744213E-2</v>
      </c>
      <c r="S51" s="145" t="s">
        <v>40</v>
      </c>
      <c r="T51" s="146">
        <v>2.3509283679952461E-2</v>
      </c>
      <c r="U51" s="113"/>
      <c r="V51" s="248" t="str">
        <f>'Table S3-All Data_18023C'!M124</f>
        <v>-</v>
      </c>
      <c r="W51" s="144">
        <v>7.7344182862382871E-2</v>
      </c>
      <c r="X51" s="145" t="s">
        <v>40</v>
      </c>
      <c r="Y51" s="146">
        <v>8.5035158680053929E-3</v>
      </c>
      <c r="Z51" s="113"/>
      <c r="AA51" s="248" t="str">
        <f>'Table S3-All Data_18023C'!Q124</f>
        <v>-</v>
      </c>
      <c r="AB51" s="144">
        <v>0.10840480615024491</v>
      </c>
      <c r="AC51" s="145" t="s">
        <v>40</v>
      </c>
      <c r="AD51" s="146">
        <v>8.2749573227080576E-3</v>
      </c>
      <c r="AE51" s="246"/>
      <c r="AF51" s="247" t="str">
        <f>'Table S3-All Data_18023C'!U124</f>
        <v>**</v>
      </c>
      <c r="AG51" s="285"/>
      <c r="AH51" s="127" t="str">
        <f>'Table S3-All Data_18023C'!Y120</f>
        <v>&lt;LOD</v>
      </c>
      <c r="AI51" s="128"/>
      <c r="AJ51" s="286"/>
      <c r="AK51" s="287"/>
      <c r="AL51" s="127" t="str">
        <f>'Table S3-All Data_18023C'!AC120</f>
        <v>&lt;LOD</v>
      </c>
      <c r="AM51" s="113"/>
      <c r="AN51" s="268"/>
    </row>
    <row r="52" spans="1:40">
      <c r="A52" s="313" t="s">
        <v>140</v>
      </c>
      <c r="B52" s="142" t="s">
        <v>5</v>
      </c>
      <c r="C52" s="136">
        <f>'Table S3-All Data_18023C'!AG125</f>
        <v>1.1696020398181235</v>
      </c>
      <c r="D52" s="135" t="str">
        <f>'Table S3-All Data_18023C'!AH125</f>
        <v>±</v>
      </c>
      <c r="E52" s="137">
        <f>'Table S3-All Data_18023C'!AI125</f>
        <v>0.24041498993939256</v>
      </c>
      <c r="F52" s="137"/>
      <c r="G52" s="138"/>
      <c r="H52" s="262">
        <f>'Table S3-All Data_18023C'!E125</f>
        <v>0.85750565637302256</v>
      </c>
      <c r="I52" s="135" t="str">
        <f>'Table S3-All Data_18023C'!F125</f>
        <v>±</v>
      </c>
      <c r="J52" s="137">
        <f>'Table S3-All Data_18023C'!G125</f>
        <v>0.22033218162016394</v>
      </c>
      <c r="K52" s="137"/>
      <c r="L52" s="138"/>
      <c r="M52" s="288">
        <v>0.05</v>
      </c>
      <c r="N52" s="277" t="s">
        <v>40</v>
      </c>
      <c r="O52" s="278">
        <v>0.01</v>
      </c>
      <c r="P52" s="254"/>
      <c r="Q52" s="138"/>
      <c r="R52" s="150">
        <v>7.9764325321383417E-2</v>
      </c>
      <c r="S52" s="151" t="s">
        <v>40</v>
      </c>
      <c r="T52" s="152">
        <v>2.5089055044326444E-2</v>
      </c>
      <c r="U52" s="137"/>
      <c r="V52" s="138"/>
      <c r="W52" s="150">
        <v>6.5926674774367588E-2</v>
      </c>
      <c r="X52" s="151" t="s">
        <v>40</v>
      </c>
      <c r="Y52" s="152">
        <v>3.5395078832725756E-3</v>
      </c>
      <c r="Z52" s="254"/>
      <c r="AA52" s="138"/>
      <c r="AB52" s="150">
        <v>0.11224105517726539</v>
      </c>
      <c r="AC52" s="151" t="s">
        <v>40</v>
      </c>
      <c r="AD52" s="152">
        <v>2.8042707440772176E-2</v>
      </c>
      <c r="AE52" s="137"/>
      <c r="AF52" s="138"/>
      <c r="AG52" s="279"/>
      <c r="AH52" s="265" t="str">
        <f>'Table S3-All Data_18023C'!Y125</f>
        <v>&lt;LOD</v>
      </c>
      <c r="AI52" s="266"/>
      <c r="AJ52" s="280"/>
      <c r="AK52" s="281"/>
      <c r="AL52" s="265" t="str">
        <f>'Table S3-All Data_18023C'!AC125</f>
        <v>&lt;LOD</v>
      </c>
      <c r="AM52" s="137"/>
      <c r="AN52" s="139"/>
    </row>
    <row r="53" spans="1:40">
      <c r="A53" s="314"/>
      <c r="B53" s="245" t="s">
        <v>6</v>
      </c>
      <c r="C53" s="122">
        <f>'Table S3-All Data_18023C'!AG130</f>
        <v>1.4362117064462594</v>
      </c>
      <c r="D53" s="111" t="str">
        <f>'Table S3-All Data_18023C'!AH130</f>
        <v>±</v>
      </c>
      <c r="E53" s="113">
        <f>'Table S3-All Data_18023C'!AI130</f>
        <v>0.11866466917277287</v>
      </c>
      <c r="F53" s="269"/>
      <c r="G53" s="248" t="str">
        <f>'Table S3-All Data_18023C'!AG134</f>
        <v>-</v>
      </c>
      <c r="H53" s="112">
        <f>'Table S3-All Data_18023C'!E130</f>
        <v>1.1044539078621507</v>
      </c>
      <c r="I53" s="111" t="str">
        <f>'Table S3-All Data_18023C'!F130</f>
        <v>±</v>
      </c>
      <c r="J53" s="113">
        <f>'Table S3-All Data_18023C'!G130</f>
        <v>0.11142143493949952</v>
      </c>
      <c r="K53" s="269"/>
      <c r="L53" s="248" t="str">
        <f>'Table S3-All Data_18023C'!E134</f>
        <v>-</v>
      </c>
      <c r="M53" s="289">
        <v>7.0000000000000007E-2</v>
      </c>
      <c r="N53" s="283" t="s">
        <v>40</v>
      </c>
      <c r="O53" s="284">
        <v>0.01</v>
      </c>
      <c r="P53" s="246"/>
      <c r="Q53" s="247" t="str">
        <f>'Table S3-All Data_18023C'!I134</f>
        <v>*</v>
      </c>
      <c r="R53" s="144">
        <v>7.6964175724879999E-2</v>
      </c>
      <c r="S53" s="145" t="s">
        <v>40</v>
      </c>
      <c r="T53" s="146">
        <v>1.6573432089115596E-2</v>
      </c>
      <c r="U53" s="113"/>
      <c r="V53" s="248" t="str">
        <f>'Table S3-All Data_18023C'!M134</f>
        <v>-</v>
      </c>
      <c r="W53" s="144">
        <v>7.5455207734428778E-2</v>
      </c>
      <c r="X53" s="145" t="s">
        <v>40</v>
      </c>
      <c r="Y53" s="146">
        <v>5.1021703866738601E-3</v>
      </c>
      <c r="Z53" s="246"/>
      <c r="AA53" s="247" t="str">
        <f>'Table S3-All Data_18023C'!Q134</f>
        <v>*</v>
      </c>
      <c r="AB53" s="144">
        <v>0.11260629697132005</v>
      </c>
      <c r="AC53" s="145" t="s">
        <v>40</v>
      </c>
      <c r="AD53" s="146">
        <v>1.3906698509555948E-2</v>
      </c>
      <c r="AE53" s="113"/>
      <c r="AF53" s="248" t="str">
        <f>'Table S3-All Data_18023C'!U134</f>
        <v>-</v>
      </c>
      <c r="AG53" s="285"/>
      <c r="AH53" s="127" t="str">
        <f>'Table S3-All Data_18023C'!Y130</f>
        <v>&lt;LOD</v>
      </c>
      <c r="AI53" s="128"/>
      <c r="AJ53" s="286"/>
      <c r="AK53" s="287"/>
      <c r="AL53" s="127" t="str">
        <f>'Table S3-All Data_18023C'!AC130</f>
        <v>&lt;LOD</v>
      </c>
      <c r="AM53" s="113"/>
      <c r="AN53" s="268"/>
    </row>
    <row r="54" spans="1:40">
      <c r="A54" s="313" t="s">
        <v>141</v>
      </c>
      <c r="B54" s="142" t="s">
        <v>5</v>
      </c>
      <c r="C54" s="136">
        <f>'Table S3-All Data_18023C'!AG135</f>
        <v>1.0735483616040447</v>
      </c>
      <c r="D54" s="135" t="str">
        <f>'Table S3-All Data_18023C'!AH135</f>
        <v>±</v>
      </c>
      <c r="E54" s="137">
        <f>'Table S3-All Data_18023C'!AI135</f>
        <v>7.3543499517680785E-2</v>
      </c>
      <c r="F54" s="137"/>
      <c r="G54" s="138"/>
      <c r="H54" s="262">
        <f>'Table S3-All Data_18023C'!E135</f>
        <v>0.68717106451668764</v>
      </c>
      <c r="I54" s="135" t="str">
        <f>'Table S3-All Data_18023C'!F135</f>
        <v>±</v>
      </c>
      <c r="J54" s="137">
        <f>'Table S3-All Data_18023C'!G135</f>
        <v>5.4357248611194765E-2</v>
      </c>
      <c r="K54" s="254"/>
      <c r="L54" s="138"/>
      <c r="M54" s="150">
        <v>7.2550061584284301E-2</v>
      </c>
      <c r="N54" s="151" t="s">
        <v>40</v>
      </c>
      <c r="O54" s="152">
        <v>1.0162032637169085E-2</v>
      </c>
      <c r="P54" s="137"/>
      <c r="Q54" s="138"/>
      <c r="R54" s="150">
        <v>0.10777296142122314</v>
      </c>
      <c r="S54" s="151" t="s">
        <v>40</v>
      </c>
      <c r="T54" s="152">
        <v>3.4578198911629415E-2</v>
      </c>
      <c r="U54" s="263"/>
      <c r="V54" s="138"/>
      <c r="W54" s="150">
        <v>6.6418437342440115E-2</v>
      </c>
      <c r="X54" s="151" t="s">
        <v>40</v>
      </c>
      <c r="Y54" s="152">
        <v>3.1417244014965246E-3</v>
      </c>
      <c r="Z54" s="273"/>
      <c r="AA54" s="138"/>
      <c r="AB54" s="150">
        <v>0.13963583673940957</v>
      </c>
      <c r="AC54" s="151" t="s">
        <v>40</v>
      </c>
      <c r="AD54" s="152">
        <v>1.3100157019258407E-2</v>
      </c>
      <c r="AE54" s="254"/>
      <c r="AF54" s="138"/>
      <c r="AG54" s="279"/>
      <c r="AH54" s="265" t="str">
        <f>'Table S3-All Data_18023C'!Y135</f>
        <v>&lt;LOD</v>
      </c>
      <c r="AI54" s="266"/>
      <c r="AJ54" s="280"/>
      <c r="AK54" s="281"/>
      <c r="AL54" s="265" t="str">
        <f>'Table S3-All Data_18023C'!AC135</f>
        <v>&lt;LOD</v>
      </c>
      <c r="AM54" s="137"/>
      <c r="AN54" s="139"/>
    </row>
    <row r="55" spans="1:40">
      <c r="A55" s="314"/>
      <c r="B55" s="245" t="s">
        <v>6</v>
      </c>
      <c r="C55" s="122">
        <f>'Table S3-All Data_18023C'!AG140</f>
        <v>1.1738118980844181</v>
      </c>
      <c r="D55" s="111" t="str">
        <f>'Table S3-All Data_18023C'!AH140</f>
        <v>±</v>
      </c>
      <c r="E55" s="113">
        <f>'Table S3-All Data_18023C'!AI140</f>
        <v>5.0138933053944866E-2</v>
      </c>
      <c r="F55" s="113"/>
      <c r="G55" s="248" t="str">
        <f>'Table S3-All Data_18023C'!AG144</f>
        <v>-</v>
      </c>
      <c r="H55" s="112">
        <f>'Table S3-All Data_18023C'!E140</f>
        <v>0.8568226893634352</v>
      </c>
      <c r="I55" s="111" t="str">
        <f>'Table S3-All Data_18023C'!F140</f>
        <v>±</v>
      </c>
      <c r="J55" s="113">
        <f>'Table S3-All Data_18023C'!G140</f>
        <v>4.6866014394235114E-2</v>
      </c>
      <c r="K55" s="246"/>
      <c r="L55" s="247" t="str">
        <f>'Table S3-All Data_18023C'!E144</f>
        <v>**</v>
      </c>
      <c r="M55" s="144">
        <v>6.8530230006364198E-2</v>
      </c>
      <c r="N55" s="145" t="s">
        <v>40</v>
      </c>
      <c r="O55" s="146">
        <v>4.3889401496139679E-3</v>
      </c>
      <c r="P55" s="113"/>
      <c r="Q55" s="248" t="str">
        <f>'Table S3-All Data_18023C'!I144</f>
        <v>-</v>
      </c>
      <c r="R55" s="144">
        <v>7.0161607063961545E-2</v>
      </c>
      <c r="S55" s="145" t="s">
        <v>40</v>
      </c>
      <c r="T55" s="146">
        <v>1.2097994508706068E-2</v>
      </c>
      <c r="U55" s="269"/>
      <c r="V55" s="248" t="str">
        <f>'Table S3-All Data_18023C'!M144</f>
        <v>-</v>
      </c>
      <c r="W55" s="144">
        <v>7.4522106222682849E-2</v>
      </c>
      <c r="X55" s="145" t="s">
        <v>40</v>
      </c>
      <c r="Y55" s="146">
        <v>4.7748857005977165E-3</v>
      </c>
      <c r="Z55" s="246"/>
      <c r="AA55" s="247" t="str">
        <f>'Table S3-All Data_18023C'!Q144</f>
        <v>*</v>
      </c>
      <c r="AB55" s="144">
        <v>0.1037752654279743</v>
      </c>
      <c r="AC55" s="145" t="s">
        <v>40</v>
      </c>
      <c r="AD55" s="146">
        <v>5.7631172138563587E-3</v>
      </c>
      <c r="AE55" s="246"/>
      <c r="AF55" s="247" t="str">
        <f>'Table S3-All Data_18023C'!U144</f>
        <v>**</v>
      </c>
      <c r="AG55" s="285"/>
      <c r="AH55" s="127" t="str">
        <f>'Table S3-All Data_18023C'!Y140</f>
        <v>&lt;LOD</v>
      </c>
      <c r="AI55" s="128"/>
      <c r="AJ55" s="286"/>
      <c r="AK55" s="287"/>
      <c r="AL55" s="127" t="str">
        <f>'Table S3-All Data_18023C'!AC140</f>
        <v>&lt;LOD</v>
      </c>
      <c r="AM55" s="113"/>
      <c r="AN55" s="268"/>
    </row>
    <row r="56" spans="1:40">
      <c r="A56" s="313" t="s">
        <v>142</v>
      </c>
      <c r="B56" s="142" t="s">
        <v>5</v>
      </c>
      <c r="C56" s="136">
        <f>'Table S3-All Data_18023C'!AG145</f>
        <v>1.104363567924312</v>
      </c>
      <c r="D56" s="135" t="str">
        <f>'Table S3-All Data_18023C'!AH145</f>
        <v>±</v>
      </c>
      <c r="E56" s="137">
        <f>'Table S3-All Data_18023C'!AI145</f>
        <v>0.16987898752575847</v>
      </c>
      <c r="F56" s="137"/>
      <c r="G56" s="138"/>
      <c r="H56" s="262">
        <f>'Table S3-All Data_18023C'!E145</f>
        <v>0.67836794368752296</v>
      </c>
      <c r="I56" s="135" t="str">
        <f>'Table S3-All Data_18023C'!F145</f>
        <v>±</v>
      </c>
      <c r="J56" s="137">
        <f>'Table S3-All Data_18023C'!G145</f>
        <v>0.18514526940690101</v>
      </c>
      <c r="K56" s="137"/>
      <c r="L56" s="138"/>
      <c r="M56" s="150">
        <v>9.3342687411921421E-2</v>
      </c>
      <c r="N56" s="151" t="s">
        <v>40</v>
      </c>
      <c r="O56" s="152">
        <v>1.0833471573247542E-2</v>
      </c>
      <c r="P56" s="273"/>
      <c r="Q56" s="138"/>
      <c r="R56" s="150">
        <v>0.13851116276363834</v>
      </c>
      <c r="S56" s="151" t="s">
        <v>40</v>
      </c>
      <c r="T56" s="152">
        <v>4.1121918992308278E-2</v>
      </c>
      <c r="U56" s="254"/>
      <c r="V56" s="138"/>
      <c r="W56" s="150">
        <v>6.5810641070935677E-2</v>
      </c>
      <c r="X56" s="151" t="s">
        <v>40</v>
      </c>
      <c r="Y56" s="152">
        <v>6.9850115445640971E-3</v>
      </c>
      <c r="Z56" s="137"/>
      <c r="AA56" s="138"/>
      <c r="AB56" s="150">
        <v>0.12833113299029353</v>
      </c>
      <c r="AC56" s="151" t="s">
        <v>40</v>
      </c>
      <c r="AD56" s="152">
        <v>1.1029412550631097E-2</v>
      </c>
      <c r="AE56" s="254"/>
      <c r="AF56" s="138"/>
      <c r="AG56" s="279"/>
      <c r="AH56" s="265" t="str">
        <f>'Table S3-All Data_18023C'!Y145</f>
        <v>&lt;LOD</v>
      </c>
      <c r="AI56" s="266"/>
      <c r="AJ56" s="280"/>
      <c r="AK56" s="281"/>
      <c r="AL56" s="265" t="str">
        <f>'Table S3-All Data_18023C'!AC145</f>
        <v>&lt;LOD</v>
      </c>
      <c r="AM56" s="137"/>
      <c r="AN56" s="139"/>
    </row>
    <row r="57" spans="1:40">
      <c r="A57" s="314"/>
      <c r="B57" s="245" t="s">
        <v>6</v>
      </c>
      <c r="C57" s="122">
        <f>'Table S3-All Data_18023C'!AG150</f>
        <v>1.1070255324455871</v>
      </c>
      <c r="D57" s="111" t="str">
        <f>'Table S3-All Data_18023C'!AH150</f>
        <v>±</v>
      </c>
      <c r="E57" s="113">
        <f>'Table S3-All Data_18023C'!AI150</f>
        <v>0.10588311151615849</v>
      </c>
      <c r="F57" s="113"/>
      <c r="G57" s="248" t="str">
        <f>'Table S3-All Data_18023C'!AG154</f>
        <v>-</v>
      </c>
      <c r="H57" s="112">
        <f>'Table S3-All Data_18023C'!E150</f>
        <v>0.79493974688018443</v>
      </c>
      <c r="I57" s="111" t="str">
        <f>'Table S3-All Data_18023C'!F150</f>
        <v>±</v>
      </c>
      <c r="J57" s="113">
        <f>'Table S3-All Data_18023C'!G150</f>
        <v>0.11012576343121079</v>
      </c>
      <c r="K57" s="113"/>
      <c r="L57" s="248" t="str">
        <f>'Table S3-All Data_18023C'!E154</f>
        <v>-</v>
      </c>
      <c r="M57" s="144">
        <v>7.4447827597043423E-2</v>
      </c>
      <c r="N57" s="145" t="s">
        <v>40</v>
      </c>
      <c r="O57" s="146">
        <v>2.8792072918455577E-3</v>
      </c>
      <c r="P57" s="246"/>
      <c r="Q57" s="247" t="str">
        <f>'Table S3-All Data_18023C'!I154</f>
        <v>**</v>
      </c>
      <c r="R57" s="144">
        <v>6.2961700032831025E-2</v>
      </c>
      <c r="S57" s="145" t="s">
        <v>40</v>
      </c>
      <c r="T57" s="146">
        <v>1.2347658485201422E-2</v>
      </c>
      <c r="U57" s="246"/>
      <c r="V57" s="247" t="str">
        <f>'Table S3-All Data_18023C'!M154</f>
        <v>**</v>
      </c>
      <c r="W57" s="144">
        <v>6.8770404017745923E-2</v>
      </c>
      <c r="X57" s="145" t="s">
        <v>40</v>
      </c>
      <c r="Y57" s="146">
        <v>1.4639539334196493E-3</v>
      </c>
      <c r="Z57" s="113"/>
      <c r="AA57" s="248" t="str">
        <f>'Table S3-All Data_18023C'!Q154</f>
        <v>-</v>
      </c>
      <c r="AB57" s="144">
        <v>0.10590585391778215</v>
      </c>
      <c r="AC57" s="145" t="s">
        <v>40</v>
      </c>
      <c r="AD57" s="146">
        <v>8.4803268055039845E-3</v>
      </c>
      <c r="AE57" s="246"/>
      <c r="AF57" s="247" t="str">
        <f>'Table S3-All Data_18023C'!U154</f>
        <v>*</v>
      </c>
      <c r="AG57" s="285"/>
      <c r="AH57" s="127" t="str">
        <f>'Table S3-All Data_18023C'!Y150</f>
        <v>&lt;LOD</v>
      </c>
      <c r="AI57" s="128"/>
      <c r="AJ57" s="286"/>
      <c r="AK57" s="287"/>
      <c r="AL57" s="127" t="str">
        <f>'Table S3-All Data_18023C'!AC150</f>
        <v>&lt;LOD</v>
      </c>
      <c r="AM57" s="113"/>
      <c r="AN57" s="268"/>
    </row>
    <row r="58" spans="1:40" s="109" customFormat="1" ht="8" customHeight="1">
      <c r="G58" s="172"/>
      <c r="L58" s="172"/>
      <c r="Q58" s="172"/>
      <c r="V58" s="172"/>
      <c r="AA58" s="172"/>
      <c r="AF58" s="172"/>
    </row>
  </sheetData>
  <mergeCells count="44">
    <mergeCell ref="AB15:AD15"/>
    <mergeCell ref="AK26:AN26"/>
    <mergeCell ref="C26:G26"/>
    <mergeCell ref="R26:V26"/>
    <mergeCell ref="W26:AA26"/>
    <mergeCell ref="AB26:AF26"/>
    <mergeCell ref="AG26:AJ26"/>
    <mergeCell ref="W15:Z15"/>
    <mergeCell ref="C15:G15"/>
    <mergeCell ref="H15:L15"/>
    <mergeCell ref="M15:Q15"/>
    <mergeCell ref="R15:V15"/>
    <mergeCell ref="C37:G37"/>
    <mergeCell ref="C48:G48"/>
    <mergeCell ref="H26:L26"/>
    <mergeCell ref="H48:L48"/>
    <mergeCell ref="H37:L37"/>
    <mergeCell ref="M37:Q37"/>
    <mergeCell ref="R37:V37"/>
    <mergeCell ref="W37:AA37"/>
    <mergeCell ref="AB37:AF37"/>
    <mergeCell ref="M26:Q26"/>
    <mergeCell ref="A41:A42"/>
    <mergeCell ref="A43:A44"/>
    <mergeCell ref="R48:V48"/>
    <mergeCell ref="W48:AA48"/>
    <mergeCell ref="AB48:AF48"/>
    <mergeCell ref="M48:Q48"/>
    <mergeCell ref="A28:A29"/>
    <mergeCell ref="A30:A31"/>
    <mergeCell ref="A32:A33"/>
    <mergeCell ref="A34:A35"/>
    <mergeCell ref="A39:A40"/>
    <mergeCell ref="A50:A51"/>
    <mergeCell ref="A52:A53"/>
    <mergeCell ref="A54:A55"/>
    <mergeCell ref="A56:A57"/>
    <mergeCell ref="A45:A46"/>
    <mergeCell ref="AG49:AI49"/>
    <mergeCell ref="AK49:AM49"/>
    <mergeCell ref="AG37:AJ37"/>
    <mergeCell ref="AK37:AN37"/>
    <mergeCell ref="AG48:AJ48"/>
    <mergeCell ref="AK48:AN48"/>
  </mergeCells>
  <pageMargins left="0.19685039370078741" right="0.19685039370078741" top="0.19685039370078741" bottom="0.19685039370078741" header="0" footer="0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48"/>
  <sheetViews>
    <sheetView topLeftCell="A2" zoomScale="78" zoomScaleNormal="78" workbookViewId="0">
      <selection activeCell="AF241" sqref="AF241"/>
    </sheetView>
  </sheetViews>
  <sheetFormatPr baseColWidth="10" defaultColWidth="8.6640625" defaultRowHeight="15"/>
  <cols>
    <col min="1" max="1" width="11.83203125" style="4" customWidth="1"/>
    <col min="2" max="2" width="13.5" style="4" customWidth="1"/>
    <col min="3" max="3" width="8.6640625" style="4"/>
    <col min="4" max="4" width="8.6640625" style="5"/>
    <col min="5" max="5" width="8.6640625" style="4"/>
    <col min="6" max="6" width="1.6640625" style="4" customWidth="1"/>
    <col min="7" max="7" width="8.6640625" style="4"/>
    <col min="8" max="8" width="8" style="5" customWidth="1"/>
    <col min="9" max="9" width="8.6640625" style="4"/>
    <col min="10" max="10" width="1.6640625" style="4" customWidth="1"/>
    <col min="11" max="11" width="8.6640625" style="4"/>
    <col min="12" max="12" width="8.6640625" style="5"/>
    <col min="13" max="13" width="8.6640625" style="4"/>
    <col min="14" max="14" width="1.6640625" style="4" customWidth="1"/>
    <col min="15" max="15" width="8.6640625" style="4"/>
    <col min="16" max="16" width="8.6640625" style="5"/>
    <col min="17" max="17" width="8.6640625" style="4"/>
    <col min="18" max="18" width="1.6640625" style="4" customWidth="1"/>
    <col min="19" max="19" width="8.6640625" style="4"/>
    <col min="20" max="20" width="8.6640625" style="5"/>
    <col min="21" max="21" width="8.6640625" style="4"/>
    <col min="22" max="22" width="1.6640625" style="4" customWidth="1"/>
    <col min="23" max="23" width="8.6640625" style="4"/>
    <col min="24" max="24" width="8" style="5" customWidth="1"/>
    <col min="25" max="25" width="8.6640625" style="4"/>
    <col min="26" max="26" width="1.6640625" style="4" customWidth="1"/>
    <col min="27" max="27" width="8.6640625" style="4"/>
    <col min="28" max="28" width="8" style="5" customWidth="1"/>
    <col min="29" max="29" width="8.6640625" style="4"/>
    <col min="30" max="30" width="1.6640625" style="4" customWidth="1"/>
    <col min="31" max="33" width="8.6640625" style="4"/>
    <col min="34" max="34" width="1.6640625" style="4" customWidth="1"/>
    <col min="35" max="16384" width="8.6640625" style="4"/>
  </cols>
  <sheetData>
    <row r="1" spans="1:35" customFormat="1" ht="19">
      <c r="A1" s="104"/>
    </row>
    <row r="2" spans="1:35" customFormat="1" ht="16">
      <c r="A2" s="238" t="s">
        <v>152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</row>
    <row r="3" spans="1:35" customFormat="1" ht="16">
      <c r="A3" s="238" t="s">
        <v>153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</row>
    <row r="4" spans="1:35" customFormat="1" ht="16">
      <c r="A4" s="173" t="s">
        <v>151</v>
      </c>
      <c r="I4" s="173"/>
      <c r="L4" s="173"/>
      <c r="M4" s="173"/>
      <c r="N4" s="180" t="s">
        <v>157</v>
      </c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73"/>
      <c r="AA4" s="173" t="s">
        <v>161</v>
      </c>
    </row>
    <row r="5" spans="1:35" customFormat="1" ht="16">
      <c r="A5" s="173"/>
      <c r="I5" s="173"/>
      <c r="L5" s="173"/>
      <c r="M5" s="173"/>
      <c r="N5" s="180" t="s">
        <v>162</v>
      </c>
      <c r="O5" s="180"/>
      <c r="P5" s="180"/>
      <c r="Q5" s="180"/>
      <c r="R5" s="180"/>
      <c r="S5" s="180"/>
      <c r="T5" s="180"/>
      <c r="U5" s="180"/>
      <c r="V5" s="180"/>
      <c r="W5" s="180"/>
      <c r="X5" s="180"/>
      <c r="AA5" t="s">
        <v>145</v>
      </c>
    </row>
    <row r="6" spans="1:35" customFormat="1" ht="16">
      <c r="I6" s="173"/>
      <c r="L6" s="173"/>
      <c r="M6" s="173"/>
      <c r="N6" s="180" t="s">
        <v>158</v>
      </c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2"/>
      <c r="AA6" s="2" t="s">
        <v>146</v>
      </c>
    </row>
    <row r="7" spans="1:35" s="171" customFormat="1" ht="19">
      <c r="A7" s="2"/>
      <c r="B7"/>
      <c r="C7"/>
      <c r="D7"/>
      <c r="E7"/>
      <c r="F7"/>
      <c r="G7"/>
      <c r="H7"/>
      <c r="I7" s="173"/>
      <c r="J7"/>
      <c r="K7"/>
      <c r="L7" s="173"/>
      <c r="M7" s="173"/>
      <c r="N7" s="180" t="s">
        <v>159</v>
      </c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3"/>
      <c r="Z7"/>
      <c r="AA7" s="3"/>
      <c r="AB7"/>
      <c r="AC7"/>
      <c r="AD7"/>
      <c r="AE7"/>
      <c r="AF7"/>
    </row>
    <row r="8" spans="1:35" s="171" customFormat="1" ht="8" customHeight="1">
      <c r="A8" s="3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5" customFormat="1" ht="19">
      <c r="A9" s="170" t="s">
        <v>143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</row>
    <row r="10" spans="1:35" customFormat="1" ht="19">
      <c r="A10" s="170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</row>
    <row r="11" spans="1:35" customFormat="1" ht="16">
      <c r="A11" s="107" t="s">
        <v>156</v>
      </c>
    </row>
    <row r="12" spans="1:35" ht="16">
      <c r="A12" s="106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5" customFormat="1" ht="19" customHeight="1">
      <c r="A13" s="4"/>
      <c r="B13" s="4"/>
      <c r="C13" s="4"/>
      <c r="D13" s="5"/>
      <c r="E13" s="4"/>
      <c r="F13" s="4"/>
      <c r="G13" s="4"/>
      <c r="H13" s="5"/>
      <c r="I13" s="4"/>
      <c r="J13" s="4"/>
      <c r="K13" s="4"/>
      <c r="L13" s="5"/>
      <c r="M13" s="4"/>
      <c r="N13" s="4"/>
      <c r="O13" s="4"/>
      <c r="P13" s="5"/>
      <c r="Q13" s="4"/>
      <c r="R13" s="4"/>
      <c r="S13" s="4"/>
    </row>
    <row r="14" spans="1:35" customFormat="1" ht="19" customHeight="1" thickBot="1">
      <c r="A14" s="106"/>
    </row>
    <row r="15" spans="1:35" s="103" customFormat="1" ht="16" thickBot="1">
      <c r="A15" s="72" t="s">
        <v>103</v>
      </c>
      <c r="B15" s="71" t="s">
        <v>102</v>
      </c>
      <c r="C15" s="70" t="s">
        <v>101</v>
      </c>
      <c r="D15" s="337" t="s">
        <v>134</v>
      </c>
      <c r="E15" s="334"/>
      <c r="F15" s="334"/>
      <c r="G15" s="335"/>
      <c r="H15" s="333" t="s">
        <v>133</v>
      </c>
      <c r="I15" s="334"/>
      <c r="J15" s="334"/>
      <c r="K15" s="335"/>
      <c r="L15" s="333" t="s">
        <v>132</v>
      </c>
      <c r="M15" s="334"/>
      <c r="N15" s="334"/>
      <c r="O15" s="335"/>
      <c r="P15" s="333" t="s">
        <v>131</v>
      </c>
      <c r="Q15" s="334"/>
      <c r="R15" s="334"/>
      <c r="S15" s="335"/>
      <c r="T15" s="333" t="s">
        <v>130</v>
      </c>
      <c r="U15" s="334"/>
      <c r="V15" s="334"/>
      <c r="W15" s="335"/>
      <c r="X15" s="333" t="s">
        <v>129</v>
      </c>
      <c r="Y15" s="334"/>
      <c r="Z15" s="334"/>
      <c r="AA15" s="335"/>
      <c r="AB15" s="333" t="s">
        <v>128</v>
      </c>
      <c r="AC15" s="334"/>
      <c r="AD15" s="334"/>
      <c r="AE15" s="336"/>
      <c r="AF15" s="356" t="s">
        <v>127</v>
      </c>
      <c r="AG15" s="357"/>
      <c r="AH15" s="357"/>
      <c r="AI15" s="358"/>
    </row>
    <row r="16" spans="1:35">
      <c r="A16" s="344">
        <v>1</v>
      </c>
      <c r="B16" s="69" t="s">
        <v>0</v>
      </c>
      <c r="C16" s="68" t="s">
        <v>94</v>
      </c>
      <c r="D16" s="67">
        <v>363.95857757459095</v>
      </c>
      <c r="E16" s="62">
        <f>AVERAGE(D16:D20)</f>
        <v>258.15792214238525</v>
      </c>
      <c r="F16" s="61" t="s">
        <v>40</v>
      </c>
      <c r="G16" s="65">
        <f>STDEVP(D16:D20)</f>
        <v>54.332911310792689</v>
      </c>
      <c r="H16" s="64">
        <v>1.1205638675008021</v>
      </c>
      <c r="I16" s="62">
        <f>AVERAGE(H16:H20)</f>
        <v>1.0095545597221065</v>
      </c>
      <c r="J16" s="61" t="s">
        <v>40</v>
      </c>
      <c r="K16" s="65">
        <f>STDEVP(H16:H20)</f>
        <v>8.7952854336571545E-2</v>
      </c>
      <c r="L16" s="66">
        <v>9.4589494385627191</v>
      </c>
      <c r="M16" s="62">
        <f>AVERAGE(L16:L20)</f>
        <v>9.2731163443297042</v>
      </c>
      <c r="N16" s="61" t="s">
        <v>40</v>
      </c>
      <c r="O16" s="65">
        <f>STDEVP(L16:L20)</f>
        <v>1.4026662988049345</v>
      </c>
      <c r="P16" s="78" t="s">
        <v>104</v>
      </c>
      <c r="Q16" s="338" t="s">
        <v>104</v>
      </c>
      <c r="R16" s="338"/>
      <c r="S16" s="339"/>
      <c r="T16" s="64">
        <v>0.60374080846968237</v>
      </c>
      <c r="U16" s="62">
        <f>AVERAGE(T16:T20)</f>
        <v>0.56091247658171894</v>
      </c>
      <c r="V16" s="61" t="s">
        <v>40</v>
      </c>
      <c r="W16" s="65">
        <f>STDEVP(T16:T20)</f>
        <v>0.10405011579183915</v>
      </c>
      <c r="X16" s="78" t="s">
        <v>104</v>
      </c>
      <c r="Y16" s="338" t="s">
        <v>104</v>
      </c>
      <c r="Z16" s="338"/>
      <c r="AA16" s="339"/>
      <c r="AB16" s="78" t="s">
        <v>104</v>
      </c>
      <c r="AC16" s="338" t="s">
        <v>104</v>
      </c>
      <c r="AD16" s="338"/>
      <c r="AE16" s="347"/>
      <c r="AF16" s="64">
        <f t="shared" ref="AF16:AF40" si="0">SUM(D16,H16,L16,P16,T16,X16,AB16)</f>
        <v>375.14183168912416</v>
      </c>
      <c r="AG16" s="62">
        <f>AVERAGE(AF16:AF20)</f>
        <v>269.00150552301881</v>
      </c>
      <c r="AH16" s="61" t="s">
        <v>40</v>
      </c>
      <c r="AI16" s="60">
        <f>STDEVP(AF16:AF20)</f>
        <v>54.813662195301767</v>
      </c>
    </row>
    <row r="17" spans="1:35">
      <c r="A17" s="320"/>
      <c r="B17" s="20" t="s">
        <v>2</v>
      </c>
      <c r="C17" s="19" t="s">
        <v>93</v>
      </c>
      <c r="D17" s="18">
        <v>232.76488215648857</v>
      </c>
      <c r="E17" s="22"/>
      <c r="F17" s="25" t="s">
        <v>39</v>
      </c>
      <c r="G17" s="26">
        <f>G16/E16</f>
        <v>0.21046385429468145</v>
      </c>
      <c r="H17" s="15">
        <v>1.0420362674936388</v>
      </c>
      <c r="I17" s="22"/>
      <c r="J17" s="25" t="s">
        <v>39</v>
      </c>
      <c r="K17" s="26">
        <f>K16/I16</f>
        <v>8.712045672973015E-2</v>
      </c>
      <c r="L17" s="17">
        <v>8.8571024491094139</v>
      </c>
      <c r="M17" s="22"/>
      <c r="N17" s="25" t="s">
        <v>39</v>
      </c>
      <c r="O17" s="26">
        <f>O16/M16</f>
        <v>0.1512615874449405</v>
      </c>
      <c r="P17" s="74" t="s">
        <v>104</v>
      </c>
      <c r="Q17" s="322"/>
      <c r="R17" s="322"/>
      <c r="S17" s="323"/>
      <c r="T17" s="15">
        <v>0.50051121183206104</v>
      </c>
      <c r="U17" s="22"/>
      <c r="V17" s="25" t="s">
        <v>39</v>
      </c>
      <c r="W17" s="26">
        <f>W16/U16</f>
        <v>0.18550151785878516</v>
      </c>
      <c r="X17" s="74" t="s">
        <v>104</v>
      </c>
      <c r="Y17" s="322"/>
      <c r="Z17" s="322"/>
      <c r="AA17" s="323"/>
      <c r="AB17" s="74" t="s">
        <v>104</v>
      </c>
      <c r="AC17" s="322"/>
      <c r="AD17" s="322"/>
      <c r="AE17" s="348"/>
      <c r="AF17" s="15">
        <f t="shared" si="0"/>
        <v>243.16453208492368</v>
      </c>
      <c r="AG17" s="22"/>
      <c r="AH17" s="25" t="s">
        <v>39</v>
      </c>
      <c r="AI17" s="24">
        <f>AI16/AG16</f>
        <v>0.20376712051751431</v>
      </c>
    </row>
    <row r="18" spans="1:35">
      <c r="A18" s="320"/>
      <c r="B18" s="20" t="s">
        <v>3</v>
      </c>
      <c r="C18" s="19" t="s">
        <v>92</v>
      </c>
      <c r="D18" s="18">
        <v>221.53088183584262</v>
      </c>
      <c r="E18" s="22"/>
      <c r="F18" s="22"/>
      <c r="G18" s="23"/>
      <c r="H18" s="15">
        <v>0.8535208434515138</v>
      </c>
      <c r="I18" s="22"/>
      <c r="J18" s="22"/>
      <c r="K18" s="23"/>
      <c r="L18" s="17">
        <v>7.3996480977820953</v>
      </c>
      <c r="M18" s="22"/>
      <c r="N18" s="22"/>
      <c r="O18" s="23"/>
      <c r="P18" s="74" t="s">
        <v>104</v>
      </c>
      <c r="Q18" s="322"/>
      <c r="R18" s="322"/>
      <c r="S18" s="323"/>
      <c r="T18" s="15">
        <v>0.71015716367168524</v>
      </c>
      <c r="U18" s="22"/>
      <c r="V18" s="22"/>
      <c r="W18" s="23"/>
      <c r="X18" s="74" t="s">
        <v>104</v>
      </c>
      <c r="Y18" s="322"/>
      <c r="Z18" s="322"/>
      <c r="AA18" s="323"/>
      <c r="AB18" s="74" t="s">
        <v>104</v>
      </c>
      <c r="AC18" s="322"/>
      <c r="AD18" s="322"/>
      <c r="AE18" s="348"/>
      <c r="AF18" s="15">
        <f t="shared" si="0"/>
        <v>230.49420794074791</v>
      </c>
      <c r="AG18" s="22"/>
      <c r="AH18" s="22"/>
      <c r="AI18" s="21"/>
    </row>
    <row r="19" spans="1:35">
      <c r="A19" s="320"/>
      <c r="B19" s="20" t="s">
        <v>4</v>
      </c>
      <c r="C19" s="19" t="s">
        <v>91</v>
      </c>
      <c r="D19" s="18">
        <v>218.63482954152246</v>
      </c>
      <c r="E19" s="22"/>
      <c r="F19" s="22"/>
      <c r="G19" s="23"/>
      <c r="H19" s="15">
        <v>0.99490684111880057</v>
      </c>
      <c r="I19" s="22"/>
      <c r="J19" s="22"/>
      <c r="K19" s="23"/>
      <c r="L19" s="17">
        <v>8.9272267877739324</v>
      </c>
      <c r="M19" s="22"/>
      <c r="N19" s="22"/>
      <c r="O19" s="23"/>
      <c r="P19" s="74" t="s">
        <v>104</v>
      </c>
      <c r="Q19" s="322"/>
      <c r="R19" s="322"/>
      <c r="S19" s="323"/>
      <c r="T19" s="15">
        <v>0.40098395328719721</v>
      </c>
      <c r="U19" s="22"/>
      <c r="V19" s="22"/>
      <c r="W19" s="23"/>
      <c r="X19" s="74" t="s">
        <v>104</v>
      </c>
      <c r="Y19" s="322"/>
      <c r="Z19" s="322"/>
      <c r="AA19" s="323"/>
      <c r="AB19" s="74" t="s">
        <v>104</v>
      </c>
      <c r="AC19" s="322"/>
      <c r="AD19" s="322"/>
      <c r="AE19" s="348"/>
      <c r="AF19" s="15">
        <f t="shared" si="0"/>
        <v>228.95794712370241</v>
      </c>
      <c r="AG19" s="22"/>
      <c r="AH19" s="22"/>
      <c r="AI19" s="21"/>
    </row>
    <row r="20" spans="1:35" ht="16" thickBot="1">
      <c r="A20" s="345"/>
      <c r="B20" s="55" t="s">
        <v>15</v>
      </c>
      <c r="C20" s="54" t="s">
        <v>90</v>
      </c>
      <c r="D20" s="53">
        <v>253.90043960348163</v>
      </c>
      <c r="E20" s="58"/>
      <c r="F20" s="58"/>
      <c r="G20" s="59"/>
      <c r="H20" s="51">
        <v>1.036744979045777</v>
      </c>
      <c r="I20" s="58"/>
      <c r="J20" s="58"/>
      <c r="K20" s="59"/>
      <c r="L20" s="52">
        <v>11.722654948420374</v>
      </c>
      <c r="M20" s="58"/>
      <c r="N20" s="58"/>
      <c r="O20" s="59"/>
      <c r="P20" s="77" t="s">
        <v>104</v>
      </c>
      <c r="Q20" s="340"/>
      <c r="R20" s="340"/>
      <c r="S20" s="341"/>
      <c r="T20" s="51">
        <v>0.58916924564796902</v>
      </c>
      <c r="U20" s="58"/>
      <c r="V20" s="58"/>
      <c r="W20" s="59"/>
      <c r="X20" s="77" t="s">
        <v>104</v>
      </c>
      <c r="Y20" s="340"/>
      <c r="Z20" s="340"/>
      <c r="AA20" s="341"/>
      <c r="AB20" s="77" t="s">
        <v>104</v>
      </c>
      <c r="AC20" s="340"/>
      <c r="AD20" s="340"/>
      <c r="AE20" s="349"/>
      <c r="AF20" s="51">
        <f t="shared" si="0"/>
        <v>267.24900877659576</v>
      </c>
      <c r="AG20" s="58"/>
      <c r="AH20" s="58"/>
      <c r="AI20" s="57"/>
    </row>
    <row r="21" spans="1:35" ht="16" thickTop="1">
      <c r="A21" s="350">
        <v>2</v>
      </c>
      <c r="B21" s="20" t="s">
        <v>21</v>
      </c>
      <c r="C21" s="19" t="s">
        <v>89</v>
      </c>
      <c r="D21" s="18">
        <v>34.056830285437798</v>
      </c>
      <c r="E21" s="44">
        <f>AVERAGE(D21:D25)</f>
        <v>25.620705044408318</v>
      </c>
      <c r="F21" s="43" t="s">
        <v>40</v>
      </c>
      <c r="G21" s="45">
        <f>STDEVP(D21:D25)</f>
        <v>7.033719768613433</v>
      </c>
      <c r="H21" s="15">
        <v>0.69050745847443951</v>
      </c>
      <c r="I21" s="44">
        <f>AVERAGE(H21:H25)</f>
        <v>0.59532036598986893</v>
      </c>
      <c r="J21" s="43" t="s">
        <v>40</v>
      </c>
      <c r="K21" s="45">
        <f>STDEVP(H21:H25)</f>
        <v>8.241019890480436E-2</v>
      </c>
      <c r="L21" s="17">
        <v>3.4153373165618444</v>
      </c>
      <c r="M21" s="44">
        <f>AVERAGE(L21:L25)</f>
        <v>3.3969277332422259</v>
      </c>
      <c r="N21" s="43" t="s">
        <v>40</v>
      </c>
      <c r="O21" s="45">
        <f>STDEVP(L21:L25)</f>
        <v>0.40080583431078332</v>
      </c>
      <c r="P21" s="15">
        <v>0.88985573294629894</v>
      </c>
      <c r="Q21" s="44">
        <f>AVERAGE(P21:P25)</f>
        <v>0.69258222686617843</v>
      </c>
      <c r="R21" s="43" t="s">
        <v>40</v>
      </c>
      <c r="S21" s="45">
        <f>STDEVP(P21:P25)</f>
        <v>0.15169775023489496</v>
      </c>
      <c r="T21" s="17">
        <v>0.46657121432027088</v>
      </c>
      <c r="U21" s="44">
        <f>AVERAGE(T21:T25)</f>
        <v>0.42720572370851162</v>
      </c>
      <c r="V21" s="43" t="s">
        <v>40</v>
      </c>
      <c r="W21" s="45">
        <f>STDEVP(T21:T25)</f>
        <v>2.3584761799650519E-2</v>
      </c>
      <c r="X21" s="74" t="s">
        <v>104</v>
      </c>
      <c r="Y21" s="342" t="s">
        <v>104</v>
      </c>
      <c r="Z21" s="342"/>
      <c r="AA21" s="343"/>
      <c r="AB21" s="74" t="s">
        <v>104</v>
      </c>
      <c r="AC21" s="342" t="s">
        <v>104</v>
      </c>
      <c r="AD21" s="342"/>
      <c r="AE21" s="359"/>
      <c r="AF21" s="17">
        <f t="shared" si="0"/>
        <v>39.519102007740656</v>
      </c>
      <c r="AG21" s="44">
        <f>AVERAGE(AF21:AF25)</f>
        <v>30.7327410942151</v>
      </c>
      <c r="AH21" s="43" t="s">
        <v>40</v>
      </c>
      <c r="AI21" s="42">
        <f>STDEVP(AF21:AF25)</f>
        <v>7.2889049427405812</v>
      </c>
    </row>
    <row r="22" spans="1:35">
      <c r="A22" s="320"/>
      <c r="B22" s="20" t="s">
        <v>26</v>
      </c>
      <c r="C22" s="19" t="s">
        <v>88</v>
      </c>
      <c r="D22" s="18">
        <v>21.93508519027969</v>
      </c>
      <c r="E22" s="22"/>
      <c r="F22" s="25" t="s">
        <v>39</v>
      </c>
      <c r="G22" s="26">
        <f>G21/E21</f>
        <v>0.27453263898951652</v>
      </c>
      <c r="H22" s="15">
        <v>0.48908221763716953</v>
      </c>
      <c r="I22" s="22"/>
      <c r="J22" s="25" t="s">
        <v>39</v>
      </c>
      <c r="K22" s="26">
        <f>K21/I21</f>
        <v>0.13843000107644024</v>
      </c>
      <c r="L22" s="17">
        <v>2.9274743389882318</v>
      </c>
      <c r="M22" s="22"/>
      <c r="N22" s="25" t="s">
        <v>39</v>
      </c>
      <c r="O22" s="26">
        <f>O21/M21</f>
        <v>0.11799068622759039</v>
      </c>
      <c r="P22" s="15">
        <v>0.59870009170105454</v>
      </c>
      <c r="Q22" s="22"/>
      <c r="R22" s="25" t="s">
        <v>39</v>
      </c>
      <c r="S22" s="26">
        <f>S21/Q21</f>
        <v>0.2190321153941569</v>
      </c>
      <c r="T22" s="17">
        <v>0.40972929848693268</v>
      </c>
      <c r="U22" s="22"/>
      <c r="V22" s="25" t="s">
        <v>39</v>
      </c>
      <c r="W22" s="26">
        <f>W21/U21</f>
        <v>5.5207036073661619E-2</v>
      </c>
      <c r="X22" s="74" t="s">
        <v>104</v>
      </c>
      <c r="Y22" s="322"/>
      <c r="Z22" s="322"/>
      <c r="AA22" s="323"/>
      <c r="AB22" s="74" t="s">
        <v>104</v>
      </c>
      <c r="AC22" s="322"/>
      <c r="AD22" s="322"/>
      <c r="AE22" s="348"/>
      <c r="AF22" s="17">
        <f t="shared" si="0"/>
        <v>26.36007113709308</v>
      </c>
      <c r="AG22" s="22"/>
      <c r="AH22" s="25" t="s">
        <v>39</v>
      </c>
      <c r="AI22" s="24">
        <f>AI21/AG21</f>
        <v>0.23717067476654694</v>
      </c>
    </row>
    <row r="23" spans="1:35">
      <c r="A23" s="320"/>
      <c r="B23" s="20" t="s">
        <v>30</v>
      </c>
      <c r="C23" s="19" t="s">
        <v>87</v>
      </c>
      <c r="D23" s="18">
        <v>34.162521383950001</v>
      </c>
      <c r="E23" s="22"/>
      <c r="F23" s="22"/>
      <c r="G23" s="23"/>
      <c r="H23" s="15">
        <v>0.65250193016178126</v>
      </c>
      <c r="I23" s="22"/>
      <c r="J23" s="22"/>
      <c r="K23" s="23"/>
      <c r="L23" s="17">
        <v>3.8743649367291368</v>
      </c>
      <c r="M23" s="22"/>
      <c r="N23" s="22"/>
      <c r="O23" s="23"/>
      <c r="P23" s="15">
        <v>0.56548366170110531</v>
      </c>
      <c r="Q23" s="22"/>
      <c r="R23" s="22"/>
      <c r="S23" s="23"/>
      <c r="T23" s="17">
        <v>0.42415228255646326</v>
      </c>
      <c r="U23" s="22"/>
      <c r="V23" s="22"/>
      <c r="W23" s="23"/>
      <c r="X23" s="74" t="s">
        <v>104</v>
      </c>
      <c r="Y23" s="322"/>
      <c r="Z23" s="322"/>
      <c r="AA23" s="323"/>
      <c r="AB23" s="74" t="s">
        <v>104</v>
      </c>
      <c r="AC23" s="322"/>
      <c r="AD23" s="322"/>
      <c r="AE23" s="348"/>
      <c r="AF23" s="17">
        <f t="shared" si="0"/>
        <v>39.679024195098492</v>
      </c>
      <c r="AG23" s="22"/>
      <c r="AH23" s="22"/>
      <c r="AI23" s="21"/>
    </row>
    <row r="24" spans="1:35">
      <c r="A24" s="320"/>
      <c r="B24" s="20" t="s">
        <v>86</v>
      </c>
      <c r="C24" s="19" t="s">
        <v>85</v>
      </c>
      <c r="D24" s="18">
        <v>19.783411076091799</v>
      </c>
      <c r="E24" s="13"/>
      <c r="F24" s="12"/>
      <c r="G24" s="16"/>
      <c r="H24" s="15">
        <v>0.50415102056130867</v>
      </c>
      <c r="I24" s="13"/>
      <c r="J24" s="12"/>
      <c r="K24" s="16"/>
      <c r="L24" s="17">
        <v>2.9628946120366204</v>
      </c>
      <c r="M24" s="13"/>
      <c r="N24" s="12"/>
      <c r="O24" s="16"/>
      <c r="P24" s="15">
        <v>0.54491265195857719</v>
      </c>
      <c r="Q24" s="13"/>
      <c r="R24" s="12"/>
      <c r="S24" s="16"/>
      <c r="T24" s="17">
        <v>0.39856001800990543</v>
      </c>
      <c r="U24" s="13"/>
      <c r="V24" s="12"/>
      <c r="W24" s="16"/>
      <c r="X24" s="74" t="s">
        <v>104</v>
      </c>
      <c r="Y24" s="322"/>
      <c r="Z24" s="322"/>
      <c r="AA24" s="323"/>
      <c r="AB24" s="74" t="s">
        <v>104</v>
      </c>
      <c r="AC24" s="322"/>
      <c r="AD24" s="322"/>
      <c r="AE24" s="348"/>
      <c r="AF24" s="17">
        <f t="shared" si="0"/>
        <v>24.193929378658211</v>
      </c>
      <c r="AG24" s="13"/>
      <c r="AH24" s="12"/>
      <c r="AI24" s="11"/>
    </row>
    <row r="25" spans="1:35">
      <c r="A25" s="321"/>
      <c r="B25" s="41" t="s">
        <v>35</v>
      </c>
      <c r="C25" s="40" t="s">
        <v>84</v>
      </c>
      <c r="D25" s="39">
        <v>18.1656772862823</v>
      </c>
      <c r="E25" s="48"/>
      <c r="F25" s="47"/>
      <c r="G25" s="49"/>
      <c r="H25" s="37">
        <v>0.64035920311464534</v>
      </c>
      <c r="I25" s="48"/>
      <c r="J25" s="47"/>
      <c r="K25" s="49"/>
      <c r="L25" s="38">
        <v>3.8045674618952949</v>
      </c>
      <c r="M25" s="48"/>
      <c r="N25" s="47"/>
      <c r="O25" s="49"/>
      <c r="P25" s="37">
        <v>0.86395899602385673</v>
      </c>
      <c r="Q25" s="48"/>
      <c r="R25" s="47"/>
      <c r="S25" s="49"/>
      <c r="T25" s="38">
        <v>0.43701580516898603</v>
      </c>
      <c r="U25" s="48"/>
      <c r="V25" s="47"/>
      <c r="W25" s="49"/>
      <c r="X25" s="76" t="s">
        <v>104</v>
      </c>
      <c r="Y25" s="324"/>
      <c r="Z25" s="324"/>
      <c r="AA25" s="325"/>
      <c r="AB25" s="76" t="s">
        <v>104</v>
      </c>
      <c r="AC25" s="324"/>
      <c r="AD25" s="324"/>
      <c r="AE25" s="351"/>
      <c r="AF25" s="38">
        <f t="shared" si="0"/>
        <v>23.911578752485084</v>
      </c>
      <c r="AG25" s="48"/>
      <c r="AH25" s="47"/>
      <c r="AI25" s="46"/>
    </row>
    <row r="26" spans="1:35">
      <c r="A26" s="319">
        <v>3</v>
      </c>
      <c r="B26" s="35" t="s">
        <v>19</v>
      </c>
      <c r="C26" s="56" t="s">
        <v>83</v>
      </c>
      <c r="D26" s="34">
        <v>18.482070274036229</v>
      </c>
      <c r="E26" s="29">
        <f>AVERAGE(D26:D30)</f>
        <v>15.170513640948453</v>
      </c>
      <c r="F26" s="28" t="s">
        <v>40</v>
      </c>
      <c r="G26" s="32">
        <f>STDEVP(D26:D30)</f>
        <v>4.6171692456961546</v>
      </c>
      <c r="H26" s="31">
        <v>0.54288672395107596</v>
      </c>
      <c r="I26" s="29">
        <f>AVERAGE(H26:H30)</f>
        <v>0.53261329119272616</v>
      </c>
      <c r="J26" s="28" t="s">
        <v>40</v>
      </c>
      <c r="K26" s="32">
        <f>STDEVP(H26:H30)</f>
        <v>0.12004500173731635</v>
      </c>
      <c r="L26" s="33">
        <v>3.4142167363368943</v>
      </c>
      <c r="M26" s="29">
        <f>AVERAGE(L26:L30)</f>
        <v>2.8735755173855404</v>
      </c>
      <c r="N26" s="28" t="s">
        <v>40</v>
      </c>
      <c r="O26" s="32">
        <f>STDEVP(L26:L30)</f>
        <v>0.29099817969671815</v>
      </c>
      <c r="P26" s="31">
        <v>0.7644157454714352</v>
      </c>
      <c r="Q26" s="29">
        <f>AVERAGE(P26:P30)</f>
        <v>0.73948274055028296</v>
      </c>
      <c r="R26" s="28" t="s">
        <v>40</v>
      </c>
      <c r="S26" s="32">
        <f>STDEVP(P26:P30)</f>
        <v>0.12911703872778119</v>
      </c>
      <c r="T26" s="33">
        <v>0.41953511379470504</v>
      </c>
      <c r="U26" s="29">
        <f>AVERAGE(T26:T30)</f>
        <v>0.37775891795668864</v>
      </c>
      <c r="V26" s="28" t="s">
        <v>40</v>
      </c>
      <c r="W26" s="32">
        <f>STDEVP(T26:T30)</f>
        <v>4.1728254466087758E-2</v>
      </c>
      <c r="X26" s="96" t="s">
        <v>104</v>
      </c>
      <c r="Y26" s="326" t="s">
        <v>104</v>
      </c>
      <c r="Z26" s="326"/>
      <c r="AA26" s="327"/>
      <c r="AB26" s="75" t="s">
        <v>104</v>
      </c>
      <c r="AC26" s="326" t="s">
        <v>104</v>
      </c>
      <c r="AD26" s="326"/>
      <c r="AE26" s="352"/>
      <c r="AF26" s="33">
        <f t="shared" si="0"/>
        <v>23.623124593590337</v>
      </c>
      <c r="AG26" s="29">
        <f>AVERAGE(AF26:AF30)</f>
        <v>19.693944108033691</v>
      </c>
      <c r="AH26" s="28" t="s">
        <v>40</v>
      </c>
      <c r="AI26" s="27">
        <f>STDEVP(AF26:AF30)</f>
        <v>4.7858383485764291</v>
      </c>
    </row>
    <row r="27" spans="1:35">
      <c r="A27" s="320"/>
      <c r="B27" s="20" t="s">
        <v>27</v>
      </c>
      <c r="C27" s="19" t="s">
        <v>82</v>
      </c>
      <c r="D27" s="18">
        <v>17.644184565756827</v>
      </c>
      <c r="E27" s="22"/>
      <c r="F27" s="25" t="s">
        <v>39</v>
      </c>
      <c r="G27" s="26">
        <f>G26/E26</f>
        <v>0.30435154372317558</v>
      </c>
      <c r="H27" s="15">
        <v>0.47316005789909021</v>
      </c>
      <c r="I27" s="22"/>
      <c r="J27" s="25" t="s">
        <v>39</v>
      </c>
      <c r="K27" s="26">
        <f>K26/I26</f>
        <v>0.22538867077178901</v>
      </c>
      <c r="L27" s="17">
        <v>2.8304872125723737</v>
      </c>
      <c r="M27" s="22"/>
      <c r="N27" s="25" t="s">
        <v>39</v>
      </c>
      <c r="O27" s="26">
        <f>O26/M26</f>
        <v>0.10126693310690385</v>
      </c>
      <c r="P27" s="15">
        <v>0.53751548387096781</v>
      </c>
      <c r="Q27" s="22"/>
      <c r="R27" s="25" t="s">
        <v>39</v>
      </c>
      <c r="S27" s="26">
        <f>S26/Q26</f>
        <v>0.17460453320614255</v>
      </c>
      <c r="T27" s="17">
        <v>0.43622952853598018</v>
      </c>
      <c r="U27" s="22"/>
      <c r="V27" s="25" t="s">
        <v>39</v>
      </c>
      <c r="W27" s="26">
        <f>W26/U26</f>
        <v>0.11046265880842036</v>
      </c>
      <c r="X27" s="95" t="s">
        <v>104</v>
      </c>
      <c r="Y27" s="322"/>
      <c r="Z27" s="322"/>
      <c r="AA27" s="323"/>
      <c r="AB27" s="74" t="s">
        <v>104</v>
      </c>
      <c r="AC27" s="322"/>
      <c r="AD27" s="322"/>
      <c r="AE27" s="348"/>
      <c r="AF27" s="17">
        <f t="shared" si="0"/>
        <v>21.921576848635237</v>
      </c>
      <c r="AG27" s="22"/>
      <c r="AH27" s="25" t="s">
        <v>39</v>
      </c>
      <c r="AI27" s="24">
        <f>AI26/AG26</f>
        <v>0.24301065963847013</v>
      </c>
    </row>
    <row r="28" spans="1:35">
      <c r="A28" s="320"/>
      <c r="B28" s="20" t="s">
        <v>9</v>
      </c>
      <c r="C28" s="19" t="s">
        <v>81</v>
      </c>
      <c r="D28" s="18">
        <v>9.1566090784671008</v>
      </c>
      <c r="E28" s="22"/>
      <c r="F28" s="22"/>
      <c r="G28" s="23"/>
      <c r="H28" s="15">
        <v>0.45186497110705592</v>
      </c>
      <c r="I28" s="22"/>
      <c r="J28" s="22"/>
      <c r="K28" s="23"/>
      <c r="L28" s="17">
        <v>2.6658677615571773</v>
      </c>
      <c r="M28" s="22"/>
      <c r="N28" s="22"/>
      <c r="O28" s="23"/>
      <c r="P28" s="15">
        <v>0.65521135948905107</v>
      </c>
      <c r="Q28" s="22"/>
      <c r="R28" s="22"/>
      <c r="S28" s="23"/>
      <c r="T28" s="17">
        <v>0.33773635948905106</v>
      </c>
      <c r="U28" s="22"/>
      <c r="V28" s="22"/>
      <c r="W28" s="23"/>
      <c r="X28" s="95" t="s">
        <v>104</v>
      </c>
      <c r="Y28" s="322"/>
      <c r="Z28" s="322"/>
      <c r="AA28" s="323"/>
      <c r="AB28" s="74" t="s">
        <v>104</v>
      </c>
      <c r="AC28" s="322"/>
      <c r="AD28" s="322"/>
      <c r="AE28" s="348"/>
      <c r="AF28" s="17">
        <f t="shared" si="0"/>
        <v>13.267289530109437</v>
      </c>
      <c r="AG28" s="22"/>
      <c r="AH28" s="22"/>
      <c r="AI28" s="21"/>
    </row>
    <row r="29" spans="1:35">
      <c r="A29" s="320"/>
      <c r="B29" s="20" t="s">
        <v>12</v>
      </c>
      <c r="C29" s="19" t="s">
        <v>80</v>
      </c>
      <c r="D29" s="18">
        <v>20.447826545936401</v>
      </c>
      <c r="E29" s="13"/>
      <c r="F29" s="12"/>
      <c r="G29" s="16"/>
      <c r="H29" s="15">
        <v>0.43409519287396936</v>
      </c>
      <c r="I29" s="13"/>
      <c r="J29" s="12"/>
      <c r="K29" s="16"/>
      <c r="L29" s="17">
        <v>2.8771496613663134</v>
      </c>
      <c r="M29" s="13"/>
      <c r="N29" s="12"/>
      <c r="O29" s="16"/>
      <c r="P29" s="15">
        <v>0.85140538869257953</v>
      </c>
      <c r="Q29" s="13"/>
      <c r="R29" s="12"/>
      <c r="S29" s="16"/>
      <c r="T29" s="17">
        <v>0.35561196996466432</v>
      </c>
      <c r="U29" s="13"/>
      <c r="V29" s="12"/>
      <c r="W29" s="16"/>
      <c r="X29" s="95" t="s">
        <v>104</v>
      </c>
      <c r="Y29" s="322"/>
      <c r="Z29" s="322"/>
      <c r="AA29" s="323"/>
      <c r="AB29" s="74" t="s">
        <v>104</v>
      </c>
      <c r="AC29" s="322"/>
      <c r="AD29" s="322"/>
      <c r="AE29" s="348"/>
      <c r="AF29" s="17">
        <f t="shared" si="0"/>
        <v>24.966088758833926</v>
      </c>
      <c r="AG29" s="13"/>
      <c r="AH29" s="12"/>
      <c r="AI29" s="11"/>
    </row>
    <row r="30" spans="1:35">
      <c r="A30" s="321"/>
      <c r="B30" s="41" t="s">
        <v>16</v>
      </c>
      <c r="C30" s="40" t="s">
        <v>79</v>
      </c>
      <c r="D30" s="39">
        <v>10.121877740545715</v>
      </c>
      <c r="E30" s="48" t="str">
        <f>(IF(((G30)&gt;0.05),"-",IF(((G30)&gt;0.01),"*",IF(((G30)&gt;0.001),"**","***"))))</f>
        <v>*</v>
      </c>
      <c r="F30" s="47" t="s">
        <v>38</v>
      </c>
      <c r="G30" s="49">
        <f>TTEST(D21:D25,D26:D30,2,2)</f>
        <v>3.7870651693270939E-2</v>
      </c>
      <c r="H30" s="37">
        <v>0.76105951013243966</v>
      </c>
      <c r="I30" s="48" t="str">
        <f>(IF(((K30)&gt;0.05),"-",IF(((K30)&gt;0.01),"*",IF(((K30)&gt;0.001),"**","***"))))</f>
        <v>-</v>
      </c>
      <c r="J30" s="47" t="s">
        <v>38</v>
      </c>
      <c r="K30" s="49">
        <f>TTEST(H21:H25,H26:H30,2,2)</f>
        <v>0.41414015603939314</v>
      </c>
      <c r="L30" s="38">
        <v>2.5801562150949415</v>
      </c>
      <c r="M30" s="48" t="str">
        <f>(IF(((O30)&gt;0.05),"-",IF(((O30)&gt;0.01),"*",IF(((O30)&gt;0.001),"**","***"))))</f>
        <v>-</v>
      </c>
      <c r="N30" s="47" t="s">
        <v>38</v>
      </c>
      <c r="O30" s="49">
        <f>TTEST(L21:L25,L26:L30,2,2)</f>
        <v>6.7529864022859681E-2</v>
      </c>
      <c r="P30" s="37">
        <v>0.88886572522738139</v>
      </c>
      <c r="Q30" s="48" t="str">
        <f>(IF(((S30)&gt;0.05),"-",IF(((S30)&gt;0.01),"*",IF(((S30)&gt;0.001),"**","***"))))</f>
        <v>-</v>
      </c>
      <c r="R30" s="47" t="s">
        <v>38</v>
      </c>
      <c r="S30" s="49">
        <f>TTEST(P21:P25,P26:P30,2,2)</f>
        <v>0.65030413038194168</v>
      </c>
      <c r="T30" s="38">
        <v>0.33968161799904262</v>
      </c>
      <c r="U30" s="48" t="str">
        <f>(IF(((W30)&gt;0.05),"-",IF(((W30)&gt;0.01),"*",IF(((W30)&gt;0.001),"**","***"))))</f>
        <v>-</v>
      </c>
      <c r="V30" s="47" t="s">
        <v>38</v>
      </c>
      <c r="W30" s="49">
        <f>TTEST(T21:T25,T26:T30,2,2)</f>
        <v>7.2996097253991019E-2</v>
      </c>
      <c r="X30" s="93" t="s">
        <v>104</v>
      </c>
      <c r="Y30" s="324"/>
      <c r="Z30" s="324"/>
      <c r="AA30" s="325"/>
      <c r="AB30" s="76" t="s">
        <v>104</v>
      </c>
      <c r="AC30" s="324"/>
      <c r="AD30" s="324"/>
      <c r="AE30" s="351"/>
      <c r="AF30" s="38">
        <f t="shared" si="0"/>
        <v>14.691640808999519</v>
      </c>
      <c r="AG30" s="48" t="str">
        <f>(IF(((AI30)&gt;0.05),"-",IF(((AI30)&gt;0.01),"*",IF(((AI30)&gt;0.001),"**","***"))))</f>
        <v>*</v>
      </c>
      <c r="AH30" s="47" t="s">
        <v>38</v>
      </c>
      <c r="AI30" s="46">
        <f>TTEST(AF21:AF25,AF26:AF30,2,2)</f>
        <v>3.5149408929654874E-2</v>
      </c>
    </row>
    <row r="31" spans="1:35">
      <c r="A31" s="320">
        <v>4</v>
      </c>
      <c r="B31" s="20" t="s">
        <v>22</v>
      </c>
      <c r="C31" s="19" t="s">
        <v>78</v>
      </c>
      <c r="D31" s="18">
        <v>10.691853945480601</v>
      </c>
      <c r="E31" s="44">
        <f>AVERAGE(D31:D35)</f>
        <v>7.6805051580952961</v>
      </c>
      <c r="F31" s="43" t="s">
        <v>40</v>
      </c>
      <c r="G31" s="45">
        <f>STDEVP(D31:D35)</f>
        <v>2.185232414707416</v>
      </c>
      <c r="H31" s="15">
        <v>0.33203329347999361</v>
      </c>
      <c r="I31" s="44">
        <f>AVERAGE(H31:H35)</f>
        <v>0.30388101040104565</v>
      </c>
      <c r="J31" s="43" t="s">
        <v>40</v>
      </c>
      <c r="K31" s="45">
        <f>STDEVP(H31:H35)</f>
        <v>6.7877197341753598E-2</v>
      </c>
      <c r="L31" s="17">
        <v>2.9197538657739517</v>
      </c>
      <c r="M31" s="44">
        <f>AVERAGE(L31:L35)</f>
        <v>2.6008039700797334</v>
      </c>
      <c r="N31" s="43" t="s">
        <v>40</v>
      </c>
      <c r="O31" s="45">
        <f>STDEVP(L31:L35)</f>
        <v>0.3717703291384305</v>
      </c>
      <c r="P31" s="15">
        <v>0.89921951219512197</v>
      </c>
      <c r="Q31" s="44">
        <f>AVERAGE(P31:P35)</f>
        <v>0.60638953461602063</v>
      </c>
      <c r="R31" s="43" t="s">
        <v>40</v>
      </c>
      <c r="S31" s="45">
        <f>STDEVP(P31:P35)</f>
        <v>0.18918368088655588</v>
      </c>
      <c r="T31" s="17">
        <v>0.32777661406025826</v>
      </c>
      <c r="U31" s="44">
        <f>AVERAGE(T31:T35)</f>
        <v>0.30970857668865726</v>
      </c>
      <c r="V31" s="43" t="s">
        <v>40</v>
      </c>
      <c r="W31" s="45">
        <f>STDEVP(T31:T35)</f>
        <v>2.6382246463429827E-2</v>
      </c>
      <c r="X31" s="95" t="s">
        <v>104</v>
      </c>
      <c r="Y31" s="322" t="s">
        <v>104</v>
      </c>
      <c r="Z31" s="322"/>
      <c r="AA31" s="323"/>
      <c r="AB31" s="74" t="s">
        <v>104</v>
      </c>
      <c r="AC31" s="322" t="s">
        <v>104</v>
      </c>
      <c r="AD31" s="322"/>
      <c r="AE31" s="348"/>
      <c r="AF31" s="17">
        <f t="shared" si="0"/>
        <v>15.170637230989927</v>
      </c>
      <c r="AG31" s="44">
        <f>AVERAGE(AF31:AF35)</f>
        <v>11.501288249880753</v>
      </c>
      <c r="AH31" s="43" t="s">
        <v>40</v>
      </c>
      <c r="AI31" s="42">
        <f>STDEVP(AF31:AF35)</f>
        <v>2.4791298608831633</v>
      </c>
    </row>
    <row r="32" spans="1:35">
      <c r="A32" s="320"/>
      <c r="B32" s="20" t="s">
        <v>77</v>
      </c>
      <c r="C32" s="19" t="s">
        <v>76</v>
      </c>
      <c r="D32" s="18">
        <v>9.8852726514486005</v>
      </c>
      <c r="E32" s="22"/>
      <c r="F32" s="25" t="s">
        <v>39</v>
      </c>
      <c r="G32" s="26">
        <f>G31/E31</f>
        <v>0.28451675634957013</v>
      </c>
      <c r="H32" s="15">
        <v>0.23357362452443661</v>
      </c>
      <c r="I32" s="22"/>
      <c r="J32" s="25" t="s">
        <v>39</v>
      </c>
      <c r="K32" s="26">
        <f>K31/I31</f>
        <v>0.22336768346325084</v>
      </c>
      <c r="L32" s="17">
        <v>2.7827011998829376</v>
      </c>
      <c r="M32" s="22"/>
      <c r="N32" s="25" t="s">
        <v>39</v>
      </c>
      <c r="O32" s="26">
        <f>O31/M31</f>
        <v>0.14294438697239956</v>
      </c>
      <c r="P32" s="15">
        <v>0.39143428446005268</v>
      </c>
      <c r="Q32" s="22"/>
      <c r="R32" s="25" t="s">
        <v>39</v>
      </c>
      <c r="S32" s="26">
        <f>S31/Q31</f>
        <v>0.31198374986196159</v>
      </c>
      <c r="T32" s="17">
        <v>0.34069784899034239</v>
      </c>
      <c r="U32" s="22"/>
      <c r="V32" s="25" t="s">
        <v>39</v>
      </c>
      <c r="W32" s="26">
        <f>W31/U31</f>
        <v>8.5184100309728519E-2</v>
      </c>
      <c r="X32" s="95" t="s">
        <v>104</v>
      </c>
      <c r="Y32" s="322"/>
      <c r="Z32" s="322"/>
      <c r="AA32" s="323"/>
      <c r="AB32" s="74" t="s">
        <v>104</v>
      </c>
      <c r="AC32" s="322"/>
      <c r="AD32" s="322"/>
      <c r="AE32" s="348"/>
      <c r="AF32" s="17">
        <f t="shared" si="0"/>
        <v>13.63367960930637</v>
      </c>
      <c r="AG32" s="22"/>
      <c r="AH32" s="25" t="s">
        <v>39</v>
      </c>
      <c r="AI32" s="24">
        <f>AI31/AG31</f>
        <v>0.21555236309366191</v>
      </c>
    </row>
    <row r="33" spans="1:35">
      <c r="A33" s="320"/>
      <c r="B33" s="20" t="s">
        <v>75</v>
      </c>
      <c r="C33" s="19" t="s">
        <v>74</v>
      </c>
      <c r="D33" s="18">
        <v>5.5307006134969319</v>
      </c>
      <c r="E33" s="22"/>
      <c r="F33" s="22"/>
      <c r="G33" s="23"/>
      <c r="H33" s="15">
        <v>0.28355593047034766</v>
      </c>
      <c r="I33" s="22"/>
      <c r="J33" s="22"/>
      <c r="K33" s="23"/>
      <c r="L33" s="17">
        <v>2.6628761837344657</v>
      </c>
      <c r="M33" s="22"/>
      <c r="N33" s="22"/>
      <c r="O33" s="23"/>
      <c r="P33" s="15">
        <v>0.46059462010379998</v>
      </c>
      <c r="Q33" s="22"/>
      <c r="R33" s="22"/>
      <c r="S33" s="23"/>
      <c r="T33" s="17">
        <v>0.3184454931571496</v>
      </c>
      <c r="U33" s="22"/>
      <c r="V33" s="22"/>
      <c r="W33" s="23"/>
      <c r="X33" s="95" t="s">
        <v>104</v>
      </c>
      <c r="Y33" s="322"/>
      <c r="Z33" s="322"/>
      <c r="AA33" s="323"/>
      <c r="AB33" s="74" t="s">
        <v>104</v>
      </c>
      <c r="AC33" s="322"/>
      <c r="AD33" s="322"/>
      <c r="AE33" s="348"/>
      <c r="AF33" s="17">
        <f t="shared" si="0"/>
        <v>9.2561728409626944</v>
      </c>
      <c r="AG33" s="22"/>
      <c r="AH33" s="22"/>
      <c r="AI33" s="21"/>
    </row>
    <row r="34" spans="1:35">
      <c r="A34" s="320"/>
      <c r="B34" s="20" t="s">
        <v>73</v>
      </c>
      <c r="C34" s="19" t="s">
        <v>72</v>
      </c>
      <c r="D34" s="18">
        <v>5.5886951479864102</v>
      </c>
      <c r="E34" s="13"/>
      <c r="F34" s="12"/>
      <c r="G34" s="16"/>
      <c r="H34" s="15">
        <v>0.42153838751415201</v>
      </c>
      <c r="I34" s="13"/>
      <c r="J34" s="12"/>
      <c r="K34" s="16"/>
      <c r="L34" s="17">
        <v>1.8755210253922046</v>
      </c>
      <c r="M34" s="13"/>
      <c r="N34" s="12"/>
      <c r="O34" s="16"/>
      <c r="P34" s="15">
        <v>0.74859573022804005</v>
      </c>
      <c r="Q34" s="13"/>
      <c r="R34" s="12"/>
      <c r="S34" s="16"/>
      <c r="T34" s="17">
        <v>0.26586312469674916</v>
      </c>
      <c r="U34" s="13"/>
      <c r="V34" s="12"/>
      <c r="W34" s="16"/>
      <c r="X34" s="95" t="s">
        <v>104</v>
      </c>
      <c r="Y34" s="322"/>
      <c r="Z34" s="322"/>
      <c r="AA34" s="323"/>
      <c r="AB34" s="74" t="s">
        <v>104</v>
      </c>
      <c r="AC34" s="322"/>
      <c r="AD34" s="322"/>
      <c r="AE34" s="348"/>
      <c r="AF34" s="17">
        <f t="shared" si="0"/>
        <v>8.9002134158175554</v>
      </c>
      <c r="AG34" s="13"/>
      <c r="AH34" s="12"/>
      <c r="AI34" s="11"/>
    </row>
    <row r="35" spans="1:35">
      <c r="A35" s="321"/>
      <c r="B35" s="41" t="s">
        <v>71</v>
      </c>
      <c r="C35" s="40" t="s">
        <v>70</v>
      </c>
      <c r="D35" s="39">
        <v>6.7060034320639401</v>
      </c>
      <c r="E35" s="48"/>
      <c r="F35" s="47"/>
      <c r="G35" s="49"/>
      <c r="H35" s="37">
        <v>0.24870381601629837</v>
      </c>
      <c r="I35" s="48"/>
      <c r="J35" s="47"/>
      <c r="K35" s="49"/>
      <c r="L35" s="38">
        <v>2.7631675756151073</v>
      </c>
      <c r="M35" s="48"/>
      <c r="N35" s="47"/>
      <c r="O35" s="49"/>
      <c r="P35" s="37">
        <v>0.53210352609308897</v>
      </c>
      <c r="Q35" s="48"/>
      <c r="R35" s="47"/>
      <c r="S35" s="49"/>
      <c r="T35" s="38">
        <v>0.29575980253878703</v>
      </c>
      <c r="U35" s="48"/>
      <c r="V35" s="47"/>
      <c r="W35" s="49"/>
      <c r="X35" s="93" t="s">
        <v>104</v>
      </c>
      <c r="Y35" s="324"/>
      <c r="Z35" s="324"/>
      <c r="AA35" s="325"/>
      <c r="AB35" s="76" t="s">
        <v>104</v>
      </c>
      <c r="AC35" s="324"/>
      <c r="AD35" s="324"/>
      <c r="AE35" s="351"/>
      <c r="AF35" s="38">
        <f t="shared" si="0"/>
        <v>10.545738152327221</v>
      </c>
      <c r="AG35" s="48"/>
      <c r="AH35" s="47"/>
      <c r="AI35" s="46"/>
    </row>
    <row r="36" spans="1:35">
      <c r="A36" s="319">
        <v>5</v>
      </c>
      <c r="B36" s="35" t="s">
        <v>1</v>
      </c>
      <c r="C36" s="56" t="s">
        <v>69</v>
      </c>
      <c r="D36" s="34">
        <v>3.5368749272550923</v>
      </c>
      <c r="E36" s="29">
        <f>AVERAGE(D36:D40)</f>
        <v>5.9451388952918967</v>
      </c>
      <c r="F36" s="28" t="s">
        <v>40</v>
      </c>
      <c r="G36" s="32">
        <f>STDEVP(D36:D40)</f>
        <v>1.7436841215772081</v>
      </c>
      <c r="H36" s="31">
        <v>0.38925670061429035</v>
      </c>
      <c r="I36" s="29">
        <f>AVERAGE(H36:H40)</f>
        <v>0.37251384039745544</v>
      </c>
      <c r="J36" s="28" t="s">
        <v>40</v>
      </c>
      <c r="K36" s="32">
        <f>STDEVP(H36:H40)</f>
        <v>1.4660453260729242E-2</v>
      </c>
      <c r="L36" s="33">
        <v>2.8745103459424506</v>
      </c>
      <c r="M36" s="29">
        <f>AVERAGE(L36:L40)</f>
        <v>3.3604258279055004</v>
      </c>
      <c r="N36" s="28" t="s">
        <v>40</v>
      </c>
      <c r="O36" s="32">
        <f>STDEVP(L36:L40)</f>
        <v>0.7657907108843367</v>
      </c>
      <c r="P36" s="31">
        <v>0.39103375363724541</v>
      </c>
      <c r="Q36" s="29">
        <f>AVERAGE(P36:P40)</f>
        <v>0.40239970083059973</v>
      </c>
      <c r="R36" s="28" t="s">
        <v>40</v>
      </c>
      <c r="S36" s="32">
        <f>STDEVP(P36:P40)</f>
        <v>0.11548992259048396</v>
      </c>
      <c r="T36" s="33">
        <v>0.32880911736178464</v>
      </c>
      <c r="U36" s="29">
        <f>AVERAGE(T36:T40)</f>
        <v>0.33476991194147326</v>
      </c>
      <c r="V36" s="28" t="s">
        <v>40</v>
      </c>
      <c r="W36" s="32">
        <f>STDEVP(T36:T40)</f>
        <v>6.1855548543374248E-3</v>
      </c>
      <c r="X36" s="75" t="s">
        <v>104</v>
      </c>
      <c r="Y36" s="326" t="s">
        <v>104</v>
      </c>
      <c r="Z36" s="326"/>
      <c r="AA36" s="327"/>
      <c r="AB36" s="75" t="s">
        <v>104</v>
      </c>
      <c r="AC36" s="326" t="s">
        <v>104</v>
      </c>
      <c r="AD36" s="326"/>
      <c r="AE36" s="352"/>
      <c r="AF36" s="33">
        <f t="shared" si="0"/>
        <v>7.5204848448108637</v>
      </c>
      <c r="AG36" s="29">
        <f>AVERAGE(AF36:AF40)</f>
        <v>10.415248176366926</v>
      </c>
      <c r="AH36" s="28" t="s">
        <v>40</v>
      </c>
      <c r="AI36" s="27">
        <f>STDEVP(AF36:AF40)</f>
        <v>2.0505498449022528</v>
      </c>
    </row>
    <row r="37" spans="1:35">
      <c r="A37" s="320"/>
      <c r="B37" s="20" t="s">
        <v>68</v>
      </c>
      <c r="C37" s="19" t="s">
        <v>67</v>
      </c>
      <c r="D37" s="18">
        <v>8.3257811657032761</v>
      </c>
      <c r="E37" s="22"/>
      <c r="F37" s="25" t="s">
        <v>39</v>
      </c>
      <c r="G37" s="26">
        <f>G36/E36</f>
        <v>0.29329577530275613</v>
      </c>
      <c r="H37" s="15">
        <v>0.38854832209377005</v>
      </c>
      <c r="I37" s="22"/>
      <c r="J37" s="25" t="s">
        <v>39</v>
      </c>
      <c r="K37" s="26">
        <f>K36/I36</f>
        <v>3.9355459236325829E-2</v>
      </c>
      <c r="L37" s="17">
        <v>3.3930299293513162</v>
      </c>
      <c r="M37" s="22"/>
      <c r="N37" s="25" t="s">
        <v>39</v>
      </c>
      <c r="O37" s="26">
        <f>O36/M36</f>
        <v>0.22788502115567949</v>
      </c>
      <c r="P37" s="15">
        <v>0.5682522157996146</v>
      </c>
      <c r="Q37" s="22"/>
      <c r="R37" s="25" t="s">
        <v>39</v>
      </c>
      <c r="S37" s="26">
        <f>S36/Q36</f>
        <v>0.28700300311381777</v>
      </c>
      <c r="T37" s="17">
        <v>0.33651849710982656</v>
      </c>
      <c r="U37" s="22"/>
      <c r="V37" s="25" t="s">
        <v>39</v>
      </c>
      <c r="W37" s="26">
        <f>W36/U36</f>
        <v>1.8477033430109528E-2</v>
      </c>
      <c r="X37" s="74" t="s">
        <v>104</v>
      </c>
      <c r="Y37" s="322"/>
      <c r="Z37" s="322"/>
      <c r="AA37" s="323"/>
      <c r="AB37" s="74" t="s">
        <v>104</v>
      </c>
      <c r="AC37" s="322"/>
      <c r="AD37" s="322"/>
      <c r="AE37" s="348"/>
      <c r="AF37" s="17">
        <f t="shared" si="0"/>
        <v>13.012130130057804</v>
      </c>
      <c r="AG37" s="22"/>
      <c r="AH37" s="25" t="s">
        <v>39</v>
      </c>
      <c r="AI37" s="24">
        <f>AI36/AG36</f>
        <v>0.19687959520303344</v>
      </c>
    </row>
    <row r="38" spans="1:35">
      <c r="A38" s="320"/>
      <c r="B38" s="20" t="s">
        <v>66</v>
      </c>
      <c r="C38" s="19" t="s">
        <v>65</v>
      </c>
      <c r="D38" s="18">
        <v>4.8810431314623299</v>
      </c>
      <c r="E38" s="22"/>
      <c r="F38" s="22"/>
      <c r="G38" s="23"/>
      <c r="H38" s="15">
        <v>0.3719651485311013</v>
      </c>
      <c r="I38" s="22"/>
      <c r="J38" s="22"/>
      <c r="K38" s="23"/>
      <c r="L38" s="17">
        <v>2.4741080420154273</v>
      </c>
      <c r="M38" s="22"/>
      <c r="N38" s="22"/>
      <c r="O38" s="23"/>
      <c r="P38" s="15">
        <v>0.49428478581979324</v>
      </c>
      <c r="Q38" s="22"/>
      <c r="R38" s="22"/>
      <c r="S38" s="23"/>
      <c r="T38" s="17">
        <v>0.33910492368291484</v>
      </c>
      <c r="U38" s="22"/>
      <c r="V38" s="22"/>
      <c r="W38" s="23"/>
      <c r="X38" s="74" t="s">
        <v>104</v>
      </c>
      <c r="Y38" s="322"/>
      <c r="Z38" s="322"/>
      <c r="AA38" s="323"/>
      <c r="AB38" s="74" t="s">
        <v>104</v>
      </c>
      <c r="AC38" s="322"/>
      <c r="AD38" s="322"/>
      <c r="AE38" s="348"/>
      <c r="AF38" s="17">
        <f t="shared" si="0"/>
        <v>8.5605060315115669</v>
      </c>
      <c r="AG38" s="22"/>
      <c r="AH38" s="22"/>
      <c r="AI38" s="21"/>
    </row>
    <row r="39" spans="1:35">
      <c r="A39" s="320"/>
      <c r="B39" s="20" t="s">
        <v>64</v>
      </c>
      <c r="C39" s="19" t="s">
        <v>63</v>
      </c>
      <c r="D39" s="18">
        <v>7.492685031691857</v>
      </c>
      <c r="E39" s="13"/>
      <c r="F39" s="12"/>
      <c r="G39" s="16"/>
      <c r="H39" s="15">
        <v>0.35343535673655124</v>
      </c>
      <c r="I39" s="13"/>
      <c r="J39" s="12"/>
      <c r="K39" s="16"/>
      <c r="L39" s="17">
        <v>3.3188552088412155</v>
      </c>
      <c r="M39" s="13"/>
      <c r="N39" s="12"/>
      <c r="O39" s="16"/>
      <c r="P39" s="15">
        <v>0.26779010238907847</v>
      </c>
      <c r="Q39" s="13"/>
      <c r="R39" s="12"/>
      <c r="S39" s="16"/>
      <c r="T39" s="17">
        <v>0.32652569478303262</v>
      </c>
      <c r="U39" s="13"/>
      <c r="V39" s="12"/>
      <c r="W39" s="16"/>
      <c r="X39" s="74" t="s">
        <v>104</v>
      </c>
      <c r="Y39" s="322"/>
      <c r="Z39" s="322"/>
      <c r="AA39" s="323"/>
      <c r="AB39" s="74" t="s">
        <v>104</v>
      </c>
      <c r="AC39" s="322"/>
      <c r="AD39" s="322"/>
      <c r="AE39" s="348"/>
      <c r="AF39" s="17">
        <f t="shared" si="0"/>
        <v>11.759291394441735</v>
      </c>
      <c r="AG39" s="13"/>
      <c r="AH39" s="12"/>
      <c r="AI39" s="11"/>
    </row>
    <row r="40" spans="1:35">
      <c r="A40" s="321"/>
      <c r="B40" s="41" t="s">
        <v>62</v>
      </c>
      <c r="C40" s="40" t="s">
        <v>61</v>
      </c>
      <c r="D40" s="39">
        <v>5.4893102203469297</v>
      </c>
      <c r="E40" s="48" t="str">
        <f>(IF(((G40)&gt;0.05),"-",IF(((G40)&gt;0.01),"*",IF(((G40)&gt;0.001),"**","***"))))</f>
        <v>-</v>
      </c>
      <c r="F40" s="47" t="s">
        <v>38</v>
      </c>
      <c r="G40" s="49">
        <f>TTEST(D31:D35,D36:D40,2,2)</f>
        <v>0.24959493303734426</v>
      </c>
      <c r="H40" s="37">
        <v>0.35936367401156433</v>
      </c>
      <c r="I40" s="48" t="str">
        <f>(IF(((K40)&gt;0.05),"-",IF(((K40)&gt;0.01),"*",IF(((K40)&gt;0.001),"**","***"))))</f>
        <v>-</v>
      </c>
      <c r="J40" s="47" t="s">
        <v>38</v>
      </c>
      <c r="K40" s="49">
        <f>TTEST(H31:H35,H36:H40,2,2)</f>
        <v>8.3475904906288673E-2</v>
      </c>
      <c r="L40" s="38">
        <v>4.7416256133770904</v>
      </c>
      <c r="M40" s="48" t="str">
        <f>(IF(((O40)&gt;0.05),"-",IF(((O40)&gt;0.01),"*",IF(((O40)&gt;0.001),"**","***"))))</f>
        <v>-</v>
      </c>
      <c r="N40" s="47" t="s">
        <v>38</v>
      </c>
      <c r="O40" s="49">
        <f>TTEST(L31:L35,L36:L40,2,2)</f>
        <v>0.11214431916383098</v>
      </c>
      <c r="P40" s="37">
        <v>0.29063764650726681</v>
      </c>
      <c r="Q40" s="48" t="str">
        <f>(IF(((S40)&gt;0.05),"-",IF(((S40)&gt;0.01),"*",IF(((S40)&gt;0.001),"**","***"))))</f>
        <v>-</v>
      </c>
      <c r="R40" s="47" t="s">
        <v>38</v>
      </c>
      <c r="S40" s="49">
        <f>TTEST(P31:P35,P36:P40,2,2)</f>
        <v>0.10294201403797629</v>
      </c>
      <c r="T40" s="38">
        <v>0.34289132676980782</v>
      </c>
      <c r="U40" s="48" t="str">
        <f>(IF(((W40)&gt;0.05),"-",IF(((W40)&gt;0.01),"*",IF(((W40)&gt;0.001),"**","***"))))</f>
        <v>-</v>
      </c>
      <c r="V40" s="47" t="s">
        <v>38</v>
      </c>
      <c r="W40" s="49">
        <f>TTEST(T31:T35,T36:T40,2,2)</f>
        <v>0.10152279966399912</v>
      </c>
      <c r="X40" s="76" t="s">
        <v>104</v>
      </c>
      <c r="Y40" s="324"/>
      <c r="Z40" s="324"/>
      <c r="AA40" s="325"/>
      <c r="AB40" s="76" t="s">
        <v>104</v>
      </c>
      <c r="AC40" s="324"/>
      <c r="AD40" s="324"/>
      <c r="AE40" s="351"/>
      <c r="AF40" s="38">
        <f t="shared" si="0"/>
        <v>11.223828481012658</v>
      </c>
      <c r="AG40" s="48" t="str">
        <f>(IF(((AI40)&gt;0.05),"-",IF(((AI40)&gt;0.01),"*",IF(((AI40)&gt;0.001),"**","***"))))</f>
        <v>-</v>
      </c>
      <c r="AH40" s="47" t="s">
        <v>38</v>
      </c>
      <c r="AI40" s="46">
        <f>TTEST(AF31:AF35,AF36:AF40,2,2)</f>
        <v>0.51862536599611242</v>
      </c>
    </row>
    <row r="41" spans="1:35">
      <c r="A41" s="320">
        <v>6</v>
      </c>
      <c r="B41" s="20" t="s">
        <v>23</v>
      </c>
      <c r="C41" s="19" t="s">
        <v>60</v>
      </c>
      <c r="D41" s="18">
        <v>3.5438545369504215</v>
      </c>
      <c r="E41" s="44">
        <f>AVERAGE(D41:D45)</f>
        <v>4.4965935022361183</v>
      </c>
      <c r="F41" s="43" t="s">
        <v>40</v>
      </c>
      <c r="G41" s="45">
        <f>STDEVP(D41:D45)</f>
        <v>0.58417169618025866</v>
      </c>
      <c r="H41" s="15">
        <v>0.40316633146242598</v>
      </c>
      <c r="I41" s="44">
        <f>AVERAGE(H41:H45)</f>
        <v>0.38036462856666559</v>
      </c>
      <c r="J41" s="43" t="s">
        <v>40</v>
      </c>
      <c r="K41" s="45">
        <f>STDEVP(H41:H45)</f>
        <v>6.8071824892401683E-2</v>
      </c>
      <c r="L41" s="17">
        <v>4.741771671343936</v>
      </c>
      <c r="M41" s="44">
        <f>AVERAGE(L41:L45)</f>
        <v>4.1739046524026531</v>
      </c>
      <c r="N41" s="43" t="s">
        <v>40</v>
      </c>
      <c r="O41" s="45">
        <f>STDEVP(L41:L45)</f>
        <v>0.89576658864256398</v>
      </c>
      <c r="P41" s="15">
        <v>0.29670491113189895</v>
      </c>
      <c r="Q41" s="44">
        <f>AVERAGE(P41:P45)</f>
        <v>0.373716978323611</v>
      </c>
      <c r="R41" s="43" t="s">
        <v>40</v>
      </c>
      <c r="S41" s="45">
        <f>STDEVP(P41:P45)</f>
        <v>4.4602256805533334E-2</v>
      </c>
      <c r="T41" s="17">
        <v>0.35146637043966322</v>
      </c>
      <c r="U41" s="44">
        <f>AVERAGE(T41:T45)</f>
        <v>0.3338127552005109</v>
      </c>
      <c r="V41" s="43" t="s">
        <v>40</v>
      </c>
      <c r="W41" s="45">
        <f>STDEVP(T41:T45)</f>
        <v>1.353138579785601E-2</v>
      </c>
      <c r="X41" s="74" t="s">
        <v>104</v>
      </c>
      <c r="Y41" s="322" t="s">
        <v>104</v>
      </c>
      <c r="Z41" s="322"/>
      <c r="AA41" s="323"/>
      <c r="AB41" s="74" t="s">
        <v>104</v>
      </c>
      <c r="AC41" s="322" t="s">
        <v>104</v>
      </c>
      <c r="AD41" s="322"/>
      <c r="AE41" s="348"/>
      <c r="AF41" s="17">
        <f t="shared" ref="AF41:AF60" si="1">SUM(D41,H41,L41,P41,T41,X41,AB41)</f>
        <v>9.3369638213283448</v>
      </c>
      <c r="AG41" s="44">
        <f>AVERAGE(AF41:AF45)</f>
        <v>9.7583925167295593</v>
      </c>
      <c r="AH41" s="43" t="s">
        <v>40</v>
      </c>
      <c r="AI41" s="42">
        <f>STDEVP(AF41:AF45)</f>
        <v>0.6052428915024759</v>
      </c>
    </row>
    <row r="42" spans="1:35">
      <c r="A42" s="320"/>
      <c r="B42" s="20" t="s">
        <v>28</v>
      </c>
      <c r="C42" s="19" t="s">
        <v>59</v>
      </c>
      <c r="D42" s="18">
        <v>4.5627935411020779</v>
      </c>
      <c r="E42" s="22"/>
      <c r="F42" s="25" t="s">
        <v>39</v>
      </c>
      <c r="G42" s="26">
        <f>G41/E41</f>
        <v>0.12991427752803428</v>
      </c>
      <c r="H42" s="15">
        <v>0.49028320535983133</v>
      </c>
      <c r="I42" s="22"/>
      <c r="J42" s="25" t="s">
        <v>39</v>
      </c>
      <c r="K42" s="26">
        <f>K41/I41</f>
        <v>0.17896465596424643</v>
      </c>
      <c r="L42" s="17">
        <v>4.0494632941884978</v>
      </c>
      <c r="M42" s="22"/>
      <c r="N42" s="25" t="s">
        <v>39</v>
      </c>
      <c r="O42" s="26">
        <f>O41/M41</f>
        <v>0.21461117664173948</v>
      </c>
      <c r="P42" s="15">
        <v>0.36181305329719965</v>
      </c>
      <c r="Q42" s="22"/>
      <c r="R42" s="25" t="s">
        <v>39</v>
      </c>
      <c r="S42" s="26">
        <f>S41/Q41</f>
        <v>0.1193476865985765</v>
      </c>
      <c r="T42" s="17">
        <v>0.33421698283649504</v>
      </c>
      <c r="U42" s="22"/>
      <c r="V42" s="25" t="s">
        <v>39</v>
      </c>
      <c r="W42" s="26">
        <f>W41/U41</f>
        <v>4.0535856066159393E-2</v>
      </c>
      <c r="X42" s="74" t="s">
        <v>104</v>
      </c>
      <c r="Y42" s="322"/>
      <c r="Z42" s="322"/>
      <c r="AA42" s="323"/>
      <c r="AB42" s="74" t="s">
        <v>104</v>
      </c>
      <c r="AC42" s="322"/>
      <c r="AD42" s="322"/>
      <c r="AE42" s="348"/>
      <c r="AF42" s="17">
        <f t="shared" si="1"/>
        <v>9.7985700767841006</v>
      </c>
      <c r="AG42" s="22"/>
      <c r="AH42" s="25" t="s">
        <v>39</v>
      </c>
      <c r="AI42" s="24">
        <f>AI41/AG41</f>
        <v>6.2022806570330276E-2</v>
      </c>
    </row>
    <row r="43" spans="1:35">
      <c r="A43" s="320"/>
      <c r="B43" s="20" t="s">
        <v>31</v>
      </c>
      <c r="C43" s="19" t="s">
        <v>58</v>
      </c>
      <c r="D43" s="18">
        <v>5.2416392511013221</v>
      </c>
      <c r="E43" s="22"/>
      <c r="F43" s="22"/>
      <c r="G43" s="23"/>
      <c r="H43" s="15">
        <v>0.30369141703377389</v>
      </c>
      <c r="I43" s="22"/>
      <c r="J43" s="22"/>
      <c r="K43" s="23"/>
      <c r="L43" s="17">
        <v>2.7212914243759179</v>
      </c>
      <c r="M43" s="22"/>
      <c r="N43" s="22"/>
      <c r="O43" s="23"/>
      <c r="P43" s="15">
        <v>0.37486678414096913</v>
      </c>
      <c r="Q43" s="22"/>
      <c r="R43" s="22"/>
      <c r="S43" s="23"/>
      <c r="T43" s="17">
        <v>0.34287687224669605</v>
      </c>
      <c r="U43" s="22"/>
      <c r="V43" s="22"/>
      <c r="W43" s="23"/>
      <c r="X43" s="74" t="s">
        <v>104</v>
      </c>
      <c r="Y43" s="322"/>
      <c r="Z43" s="322"/>
      <c r="AA43" s="323"/>
      <c r="AB43" s="74" t="s">
        <v>104</v>
      </c>
      <c r="AC43" s="322"/>
      <c r="AD43" s="322"/>
      <c r="AE43" s="348"/>
      <c r="AF43" s="17">
        <f t="shared" si="1"/>
        <v>8.9843657488986803</v>
      </c>
      <c r="AG43" s="22"/>
      <c r="AH43" s="22"/>
      <c r="AI43" s="21"/>
    </row>
    <row r="44" spans="1:35">
      <c r="A44" s="320"/>
      <c r="B44" s="20" t="s">
        <v>33</v>
      </c>
      <c r="C44" s="19" t="s">
        <v>57</v>
      </c>
      <c r="D44" s="18">
        <v>4.2288984088717454</v>
      </c>
      <c r="E44" s="13"/>
      <c r="F44" s="12"/>
      <c r="G44" s="16"/>
      <c r="H44" s="15">
        <v>0.39182170523947285</v>
      </c>
      <c r="I44" s="13"/>
      <c r="J44" s="12"/>
      <c r="K44" s="16"/>
      <c r="L44" s="17">
        <v>5.4046923979427843</v>
      </c>
      <c r="M44" s="13"/>
      <c r="N44" s="12"/>
      <c r="O44" s="16"/>
      <c r="P44" s="15">
        <v>0.42087656702025078</v>
      </c>
      <c r="Q44" s="13"/>
      <c r="R44" s="12"/>
      <c r="S44" s="16"/>
      <c r="T44" s="17">
        <v>0.32901875602700098</v>
      </c>
      <c r="U44" s="13"/>
      <c r="V44" s="12"/>
      <c r="W44" s="16"/>
      <c r="X44" s="74" t="s">
        <v>104</v>
      </c>
      <c r="Y44" s="322"/>
      <c r="Z44" s="322"/>
      <c r="AA44" s="323"/>
      <c r="AB44" s="74" t="s">
        <v>104</v>
      </c>
      <c r="AC44" s="322"/>
      <c r="AD44" s="322"/>
      <c r="AE44" s="348"/>
      <c r="AF44" s="17">
        <f t="shared" si="1"/>
        <v>10.775307835101255</v>
      </c>
      <c r="AG44" s="13"/>
      <c r="AH44" s="12"/>
      <c r="AI44" s="11"/>
    </row>
    <row r="45" spans="1:35">
      <c r="A45" s="321"/>
      <c r="B45" s="41" t="s">
        <v>36</v>
      </c>
      <c r="C45" s="40" t="s">
        <v>56</v>
      </c>
      <c r="D45" s="39">
        <v>4.9057817731550273</v>
      </c>
      <c r="E45" s="48"/>
      <c r="F45" s="47"/>
      <c r="G45" s="49"/>
      <c r="H45" s="37">
        <v>0.31286048373782399</v>
      </c>
      <c r="I45" s="48"/>
      <c r="J45" s="47"/>
      <c r="K45" s="49"/>
      <c r="L45" s="38">
        <v>3.9523044741621263</v>
      </c>
      <c r="M45" s="48"/>
      <c r="N45" s="47"/>
      <c r="O45" s="49"/>
      <c r="P45" s="37">
        <v>0.41432357602773645</v>
      </c>
      <c r="Q45" s="48"/>
      <c r="R45" s="47"/>
      <c r="S45" s="49"/>
      <c r="T45" s="38">
        <v>0.31148479445269933</v>
      </c>
      <c r="U45" s="48"/>
      <c r="V45" s="47"/>
      <c r="W45" s="49"/>
      <c r="X45" s="76" t="s">
        <v>104</v>
      </c>
      <c r="Y45" s="324"/>
      <c r="Z45" s="324"/>
      <c r="AA45" s="325"/>
      <c r="AB45" s="76" t="s">
        <v>104</v>
      </c>
      <c r="AC45" s="324"/>
      <c r="AD45" s="324"/>
      <c r="AE45" s="351"/>
      <c r="AF45" s="38">
        <f t="shared" si="1"/>
        <v>9.8967551015354136</v>
      </c>
      <c r="AG45" s="48"/>
      <c r="AH45" s="47"/>
      <c r="AI45" s="46"/>
    </row>
    <row r="46" spans="1:35">
      <c r="A46" s="319">
        <v>7</v>
      </c>
      <c r="B46" s="35" t="s">
        <v>20</v>
      </c>
      <c r="C46" s="56" t="s">
        <v>55</v>
      </c>
      <c r="D46" s="34">
        <v>6.023692091217856</v>
      </c>
      <c r="E46" s="29">
        <f>AVERAGE(D46:D50)</f>
        <v>6.5931386584294724</v>
      </c>
      <c r="F46" s="28" t="s">
        <v>40</v>
      </c>
      <c r="G46" s="32">
        <f>STDEVP(D46:D50)</f>
        <v>1.7282065405854121</v>
      </c>
      <c r="H46" s="31">
        <v>0.26216546174995958</v>
      </c>
      <c r="I46" s="29">
        <f>AVERAGE(H46:H50)</f>
        <v>0.29014742525140474</v>
      </c>
      <c r="J46" s="28" t="s">
        <v>40</v>
      </c>
      <c r="K46" s="32">
        <f>STDEVP(H46:H50)</f>
        <v>7.0373836431141271E-2</v>
      </c>
      <c r="L46" s="33">
        <v>2.3573234999191328</v>
      </c>
      <c r="M46" s="29">
        <f>AVERAGE(L46:L50)</f>
        <v>2.609670326347183</v>
      </c>
      <c r="N46" s="28" t="s">
        <v>40</v>
      </c>
      <c r="O46" s="32">
        <f>STDEVP(L46:L50)</f>
        <v>0.26318823435637412</v>
      </c>
      <c r="P46" s="31">
        <v>0.47642290150412425</v>
      </c>
      <c r="Q46" s="29">
        <f>AVERAGE(P46:P50)</f>
        <v>0.49111491628251763</v>
      </c>
      <c r="R46" s="28" t="s">
        <v>40</v>
      </c>
      <c r="S46" s="32">
        <f>STDEVP(P46:P50)</f>
        <v>0.12845379778195803</v>
      </c>
      <c r="T46" s="33">
        <v>0.23801135371179041</v>
      </c>
      <c r="U46" s="29">
        <f>AVERAGE(T46:T50)</f>
        <v>0.24120433871746177</v>
      </c>
      <c r="V46" s="28" t="s">
        <v>40</v>
      </c>
      <c r="W46" s="32">
        <f>STDEVP(T46:T50)</f>
        <v>1.1925324663917524E-2</v>
      </c>
      <c r="X46" s="96" t="s">
        <v>104</v>
      </c>
      <c r="Y46" s="326" t="s">
        <v>104</v>
      </c>
      <c r="Z46" s="326"/>
      <c r="AA46" s="327"/>
      <c r="AB46" s="75" t="s">
        <v>104</v>
      </c>
      <c r="AC46" s="326" t="s">
        <v>104</v>
      </c>
      <c r="AD46" s="326"/>
      <c r="AE46" s="352"/>
      <c r="AF46" s="33">
        <f t="shared" si="1"/>
        <v>9.3576153081028632</v>
      </c>
      <c r="AG46" s="29">
        <f>AVERAGE(AF46:AF50)</f>
        <v>10.22527566502804</v>
      </c>
      <c r="AH46" s="28" t="s">
        <v>40</v>
      </c>
      <c r="AI46" s="27">
        <f>STDEVP(AF46:AF50)</f>
        <v>1.7725151851738334</v>
      </c>
    </row>
    <row r="47" spans="1:35">
      <c r="A47" s="320"/>
      <c r="B47" s="20" t="s">
        <v>7</v>
      </c>
      <c r="C47" s="19" t="s">
        <v>54</v>
      </c>
      <c r="D47" s="18">
        <v>9.8624207828518173</v>
      </c>
      <c r="E47" s="22"/>
      <c r="F47" s="25" t="s">
        <v>39</v>
      </c>
      <c r="G47" s="26">
        <f>G46/E46</f>
        <v>0.26212197712175556</v>
      </c>
      <c r="H47" s="15">
        <v>0.19003915035725377</v>
      </c>
      <c r="I47" s="22"/>
      <c r="J47" s="25" t="s">
        <v>39</v>
      </c>
      <c r="K47" s="26">
        <f>K46/I46</f>
        <v>0.24254510054729689</v>
      </c>
      <c r="L47" s="17">
        <v>2.8559688878533707</v>
      </c>
      <c r="M47" s="22"/>
      <c r="N47" s="25" t="s">
        <v>39</v>
      </c>
      <c r="O47" s="26">
        <f>O46/M46</f>
        <v>0.10085114265170991</v>
      </c>
      <c r="P47" s="15">
        <v>0.38742553588070827</v>
      </c>
      <c r="Q47" s="22"/>
      <c r="R47" s="25" t="s">
        <v>39</v>
      </c>
      <c r="S47" s="26">
        <f>S46/Q46</f>
        <v>0.26155548024133723</v>
      </c>
      <c r="T47" s="17">
        <v>0.25837273998136068</v>
      </c>
      <c r="U47" s="22"/>
      <c r="V47" s="25" t="s">
        <v>39</v>
      </c>
      <c r="W47" s="26">
        <f>W46/U46</f>
        <v>4.9440755200869033E-2</v>
      </c>
      <c r="X47" s="95" t="s">
        <v>104</v>
      </c>
      <c r="Y47" s="322"/>
      <c r="Z47" s="322"/>
      <c r="AA47" s="323"/>
      <c r="AB47" s="74" t="s">
        <v>104</v>
      </c>
      <c r="AC47" s="322"/>
      <c r="AD47" s="322"/>
      <c r="AE47" s="348"/>
      <c r="AF47" s="17">
        <f t="shared" si="1"/>
        <v>13.554227096924512</v>
      </c>
      <c r="AG47" s="22"/>
      <c r="AH47" s="25" t="s">
        <v>39</v>
      </c>
      <c r="AI47" s="24">
        <f>AI46/AG46</f>
        <v>0.17334644495073109</v>
      </c>
    </row>
    <row r="48" spans="1:35">
      <c r="A48" s="320"/>
      <c r="B48" s="20" t="s">
        <v>10</v>
      </c>
      <c r="C48" s="19" t="s">
        <v>53</v>
      </c>
      <c r="D48" s="18">
        <v>4.7127105459636027</v>
      </c>
      <c r="E48" s="22"/>
      <c r="F48" s="22"/>
      <c r="G48" s="23"/>
      <c r="H48" s="15">
        <v>0.40521218696531341</v>
      </c>
      <c r="I48" s="22"/>
      <c r="J48" s="22"/>
      <c r="K48" s="23"/>
      <c r="L48" s="17">
        <v>2.227660724840566</v>
      </c>
      <c r="M48" s="22"/>
      <c r="N48" s="22"/>
      <c r="O48" s="23"/>
      <c r="P48" s="15">
        <v>0.73162748483434437</v>
      </c>
      <c r="Q48" s="22"/>
      <c r="R48" s="22"/>
      <c r="S48" s="23"/>
      <c r="T48" s="17">
        <v>0.22188362109192719</v>
      </c>
      <c r="U48" s="22"/>
      <c r="V48" s="22"/>
      <c r="W48" s="23"/>
      <c r="X48" s="95" t="s">
        <v>104</v>
      </c>
      <c r="Y48" s="322"/>
      <c r="Z48" s="322"/>
      <c r="AA48" s="323"/>
      <c r="AB48" s="74" t="s">
        <v>104</v>
      </c>
      <c r="AC48" s="322"/>
      <c r="AD48" s="322"/>
      <c r="AE48" s="348"/>
      <c r="AF48" s="17">
        <f t="shared" si="1"/>
        <v>8.2990945636957534</v>
      </c>
      <c r="AG48" s="22"/>
      <c r="AH48" s="22"/>
      <c r="AI48" s="21"/>
    </row>
    <row r="49" spans="1:35">
      <c r="A49" s="320"/>
      <c r="B49" s="20" t="s">
        <v>13</v>
      </c>
      <c r="C49" s="19" t="s">
        <v>52</v>
      </c>
      <c r="D49" s="18">
        <v>6.340422302158272</v>
      </c>
      <c r="E49" s="13"/>
      <c r="F49" s="12"/>
      <c r="G49" s="16"/>
      <c r="H49" s="15">
        <v>0.31445055955235807</v>
      </c>
      <c r="I49" s="13"/>
      <c r="J49" s="12"/>
      <c r="K49" s="16"/>
      <c r="L49" s="17">
        <v>2.7840454836131094</v>
      </c>
      <c r="M49" s="13"/>
      <c r="N49" s="12"/>
      <c r="O49" s="16"/>
      <c r="P49" s="15">
        <v>0.37423606714628294</v>
      </c>
      <c r="Q49" s="13"/>
      <c r="R49" s="12"/>
      <c r="S49" s="16"/>
      <c r="T49" s="17">
        <v>0.24692177458033571</v>
      </c>
      <c r="U49" s="13"/>
      <c r="V49" s="12"/>
      <c r="W49" s="16"/>
      <c r="X49" s="95" t="s">
        <v>104</v>
      </c>
      <c r="Y49" s="322"/>
      <c r="Z49" s="322"/>
      <c r="AA49" s="323"/>
      <c r="AB49" s="74" t="s">
        <v>104</v>
      </c>
      <c r="AC49" s="322"/>
      <c r="AD49" s="322"/>
      <c r="AE49" s="348"/>
      <c r="AF49" s="17">
        <f t="shared" si="1"/>
        <v>10.060076187050358</v>
      </c>
      <c r="AG49" s="13"/>
      <c r="AH49" s="12"/>
      <c r="AI49" s="11"/>
    </row>
    <row r="50" spans="1:35">
      <c r="A50" s="321"/>
      <c r="B50" s="41" t="s">
        <v>17</v>
      </c>
      <c r="C50" s="40" t="s">
        <v>51</v>
      </c>
      <c r="D50" s="39">
        <v>6.0264475699558169</v>
      </c>
      <c r="E50" s="48" t="str">
        <f>(IF(((G50)&gt;0.05),"-",IF(((G50)&gt;0.01),"*",IF(((G50)&gt;0.001),"**","***"))))</f>
        <v>-</v>
      </c>
      <c r="F50" s="47" t="s">
        <v>38</v>
      </c>
      <c r="G50" s="49">
        <f>TTEST(D41:D45,D46:D50,2,2)</f>
        <v>5.0588720953120496E-2</v>
      </c>
      <c r="H50" s="37">
        <v>0.27886976763213878</v>
      </c>
      <c r="I50" s="48" t="str">
        <f>(IF(((K50)&gt;0.05),"-",IF(((K50)&gt;0.01),"*",IF(((K50)&gt;0.001),"**","***"))))</f>
        <v>-</v>
      </c>
      <c r="J50" s="47" t="s">
        <v>38</v>
      </c>
      <c r="K50" s="49">
        <f>TTEST(H41:H45,H46:H50,2,2)</f>
        <v>0.10259262988740502</v>
      </c>
      <c r="L50" s="38">
        <v>2.823353035509736</v>
      </c>
      <c r="M50" s="48" t="str">
        <f>(IF(((O50)&gt;0.05),"-",IF(((O50)&gt;0.01),"*",IF(((O50)&gt;0.001),"**","***"))))</f>
        <v>*</v>
      </c>
      <c r="N50" s="47" t="s">
        <v>38</v>
      </c>
      <c r="O50" s="49">
        <f>TTEST(L41:L45,L46:L50,2,2)</f>
        <v>1.0067374758945095E-2</v>
      </c>
      <c r="P50" s="37">
        <v>0.48586259204712812</v>
      </c>
      <c r="Q50" s="48" t="str">
        <f>(IF(((S50)&gt;0.05),"-",IF(((S50)&gt;0.01),"*",IF(((S50)&gt;0.001),"**","***"))))</f>
        <v>-</v>
      </c>
      <c r="R50" s="47" t="s">
        <v>38</v>
      </c>
      <c r="S50" s="49">
        <f>TTEST(P41:P45,P46:P50,2,2)</f>
        <v>0.12248794893484563</v>
      </c>
      <c r="T50" s="38">
        <v>0.24083220422189491</v>
      </c>
      <c r="U50" s="48" t="str">
        <f>(IF(((W50)&gt;0.05),"-",IF(((W50)&gt;0.01),"*",IF(((W50)&gt;0.001),"**","***"))))</f>
        <v>***</v>
      </c>
      <c r="V50" s="47" t="s">
        <v>38</v>
      </c>
      <c r="W50" s="49">
        <f>TTEST(T41:T45,T46:T50,2,2)</f>
        <v>6.9595065696708624E-6</v>
      </c>
      <c r="X50" s="93" t="s">
        <v>104</v>
      </c>
      <c r="Y50" s="324"/>
      <c r="Z50" s="324"/>
      <c r="AA50" s="325"/>
      <c r="AB50" s="76" t="s">
        <v>104</v>
      </c>
      <c r="AC50" s="324"/>
      <c r="AD50" s="324"/>
      <c r="AE50" s="351"/>
      <c r="AF50" s="38">
        <f t="shared" si="1"/>
        <v>9.8553651693667153</v>
      </c>
      <c r="AG50" s="48" t="str">
        <f>(IF(((AI50)&gt;0.05),"-",IF(((AI50)&gt;0.01),"*",IF(((AI50)&gt;0.001),"**","***"))))</f>
        <v>-</v>
      </c>
      <c r="AH50" s="47" t="s">
        <v>38</v>
      </c>
      <c r="AI50" s="46">
        <f>TTEST(AF41:AF45,AF46:AF50,2,2)</f>
        <v>0.63151929943359475</v>
      </c>
    </row>
    <row r="51" spans="1:35">
      <c r="A51" s="320">
        <v>8</v>
      </c>
      <c r="B51" s="20" t="s">
        <v>24</v>
      </c>
      <c r="C51" s="19" t="s">
        <v>50</v>
      </c>
      <c r="D51" s="18">
        <v>10.861623206333499</v>
      </c>
      <c r="E51" s="44">
        <f>AVERAGE(D51:D55)</f>
        <v>7.0303192217787114</v>
      </c>
      <c r="F51" s="43" t="s">
        <v>40</v>
      </c>
      <c r="G51" s="45">
        <f>STDEVP(D51:D55)</f>
        <v>2.1765745818597981</v>
      </c>
      <c r="H51" s="15">
        <v>0.46836933036450601</v>
      </c>
      <c r="I51" s="44">
        <f>AVERAGE(H51:H55)</f>
        <v>0.37082476437440925</v>
      </c>
      <c r="J51" s="43" t="s">
        <v>40</v>
      </c>
      <c r="K51" s="45">
        <f>STDEVP(H51:H55)</f>
        <v>5.92058926511966E-2</v>
      </c>
      <c r="L51" s="17">
        <v>3.9365505855187202</v>
      </c>
      <c r="M51" s="44">
        <f>AVERAGE(L51:L55)</f>
        <v>4.4642351187225575</v>
      </c>
      <c r="N51" s="43" t="s">
        <v>40</v>
      </c>
      <c r="O51" s="45">
        <f>STDEVP(L51:L55)</f>
        <v>1.3238261374586895</v>
      </c>
      <c r="P51" s="15">
        <v>0.39946803562592775</v>
      </c>
      <c r="Q51" s="44">
        <f>AVERAGE(P51:P55)</f>
        <v>0.39004559053362126</v>
      </c>
      <c r="R51" s="43" t="s">
        <v>40</v>
      </c>
      <c r="S51" s="45">
        <f>STDEVP(P51:P55)</f>
        <v>5.1965887680150695E-2</v>
      </c>
      <c r="T51" s="17">
        <v>0.31530272142503712</v>
      </c>
      <c r="U51" s="44">
        <f>AVERAGE(T51:T55)</f>
        <v>0.31218097623936603</v>
      </c>
      <c r="V51" s="43" t="s">
        <v>40</v>
      </c>
      <c r="W51" s="45">
        <f>STDEVP(T51:T55)</f>
        <v>1.019328855268966E-2</v>
      </c>
      <c r="X51" s="95" t="s">
        <v>104</v>
      </c>
      <c r="Y51" s="322" t="s">
        <v>104</v>
      </c>
      <c r="Z51" s="322"/>
      <c r="AA51" s="323"/>
      <c r="AB51" s="74" t="s">
        <v>104</v>
      </c>
      <c r="AC51" s="322" t="s">
        <v>104</v>
      </c>
      <c r="AD51" s="322"/>
      <c r="AE51" s="348"/>
      <c r="AF51" s="17">
        <f t="shared" si="1"/>
        <v>15.981313879267692</v>
      </c>
      <c r="AG51" s="44">
        <f>AVERAGE(AF51:AF55)</f>
        <v>12.567605671648662</v>
      </c>
      <c r="AH51" s="43" t="s">
        <v>40</v>
      </c>
      <c r="AI51" s="42">
        <f>STDEVP(AF51:AF55)</f>
        <v>2.35683851821996</v>
      </c>
    </row>
    <row r="52" spans="1:35">
      <c r="A52" s="320"/>
      <c r="B52" s="20" t="s">
        <v>29</v>
      </c>
      <c r="C52" s="19" t="s">
        <v>49</v>
      </c>
      <c r="D52" s="18">
        <v>7.2709534952900343</v>
      </c>
      <c r="E52" s="22"/>
      <c r="F52" s="25" t="s">
        <v>39</v>
      </c>
      <c r="G52" s="26">
        <f>G51/E51</f>
        <v>0.30959825766049814</v>
      </c>
      <c r="H52" s="15">
        <v>0.40938900181788135</v>
      </c>
      <c r="I52" s="22"/>
      <c r="J52" s="25" t="s">
        <v>39</v>
      </c>
      <c r="K52" s="26">
        <f>K51/I51</f>
        <v>0.15966002904654558</v>
      </c>
      <c r="L52" s="17">
        <v>3.4053467691290695</v>
      </c>
      <c r="M52" s="22"/>
      <c r="N52" s="25" t="s">
        <v>39</v>
      </c>
      <c r="O52" s="26">
        <f>O51/M51</f>
        <v>0.29654041560371552</v>
      </c>
      <c r="P52" s="15">
        <v>0.35064010907288046</v>
      </c>
      <c r="Q52" s="22"/>
      <c r="R52" s="25" t="s">
        <v>39</v>
      </c>
      <c r="S52" s="26">
        <f>S51/Q51</f>
        <v>0.13323029138479986</v>
      </c>
      <c r="T52" s="17">
        <v>0.30137461576598906</v>
      </c>
      <c r="U52" s="22"/>
      <c r="V52" s="25" t="s">
        <v>39</v>
      </c>
      <c r="W52" s="26">
        <f>W51/U51</f>
        <v>3.2651856866748707E-2</v>
      </c>
      <c r="X52" s="95" t="s">
        <v>104</v>
      </c>
      <c r="Y52" s="322"/>
      <c r="Z52" s="322"/>
      <c r="AA52" s="323"/>
      <c r="AB52" s="74" t="s">
        <v>104</v>
      </c>
      <c r="AC52" s="322"/>
      <c r="AD52" s="322"/>
      <c r="AE52" s="348"/>
      <c r="AF52" s="17">
        <f t="shared" si="1"/>
        <v>11.737703991075854</v>
      </c>
      <c r="AG52" s="22"/>
      <c r="AH52" s="25" t="s">
        <v>39</v>
      </c>
      <c r="AI52" s="24">
        <f>AI51/AG51</f>
        <v>0.18753281888345416</v>
      </c>
    </row>
    <row r="53" spans="1:35">
      <c r="A53" s="320"/>
      <c r="B53" s="20" t="s">
        <v>32</v>
      </c>
      <c r="C53" s="19" t="s">
        <v>48</v>
      </c>
      <c r="D53" s="18">
        <v>4.3135408866995073</v>
      </c>
      <c r="E53" s="22"/>
      <c r="F53" s="22"/>
      <c r="G53" s="23"/>
      <c r="H53" s="15">
        <v>0.31026237274220031</v>
      </c>
      <c r="I53" s="22"/>
      <c r="J53" s="22"/>
      <c r="K53" s="23"/>
      <c r="L53" s="17">
        <v>3.5721912479474551</v>
      </c>
      <c r="M53" s="22"/>
      <c r="N53" s="22"/>
      <c r="O53" s="23"/>
      <c r="P53" s="15">
        <v>0.34484438423645319</v>
      </c>
      <c r="Q53" s="22"/>
      <c r="R53" s="22"/>
      <c r="S53" s="23"/>
      <c r="T53" s="17">
        <v>0.31199310344827585</v>
      </c>
      <c r="U53" s="22"/>
      <c r="V53" s="22"/>
      <c r="W53" s="23"/>
      <c r="X53" s="95" t="s">
        <v>104</v>
      </c>
      <c r="Y53" s="322"/>
      <c r="Z53" s="322"/>
      <c r="AA53" s="323"/>
      <c r="AB53" s="74" t="s">
        <v>104</v>
      </c>
      <c r="AC53" s="322"/>
      <c r="AD53" s="322"/>
      <c r="AE53" s="348"/>
      <c r="AF53" s="17">
        <f t="shared" si="1"/>
        <v>8.8528319950738901</v>
      </c>
      <c r="AG53" s="22"/>
      <c r="AH53" s="22"/>
      <c r="AI53" s="21"/>
    </row>
    <row r="54" spans="1:35">
      <c r="A54" s="320"/>
      <c r="B54" s="20" t="s">
        <v>34</v>
      </c>
      <c r="C54" s="19" t="s">
        <v>47</v>
      </c>
      <c r="D54" s="18">
        <v>5.7820047572339401</v>
      </c>
      <c r="E54" s="13"/>
      <c r="F54" s="12"/>
      <c r="G54" s="16"/>
      <c r="H54" s="15">
        <v>0.3318040787967958</v>
      </c>
      <c r="I54" s="13"/>
      <c r="J54" s="12"/>
      <c r="K54" s="16"/>
      <c r="L54" s="17">
        <v>7.0255438613699512</v>
      </c>
      <c r="M54" s="13"/>
      <c r="N54" s="12"/>
      <c r="O54" s="16"/>
      <c r="P54" s="15">
        <v>0.36851407552721921</v>
      </c>
      <c r="Q54" s="13"/>
      <c r="R54" s="12"/>
      <c r="S54" s="16"/>
      <c r="T54" s="17">
        <v>0.32957027954879842</v>
      </c>
      <c r="U54" s="13"/>
      <c r="V54" s="12"/>
      <c r="W54" s="16"/>
      <c r="X54" s="95" t="s">
        <v>104</v>
      </c>
      <c r="Y54" s="322"/>
      <c r="Z54" s="322"/>
      <c r="AA54" s="323"/>
      <c r="AB54" s="74" t="s">
        <v>104</v>
      </c>
      <c r="AC54" s="322"/>
      <c r="AD54" s="322"/>
      <c r="AE54" s="348"/>
      <c r="AF54" s="17">
        <f t="shared" si="1"/>
        <v>13.837437052476705</v>
      </c>
      <c r="AG54" s="13"/>
      <c r="AH54" s="12"/>
      <c r="AI54" s="11"/>
    </row>
    <row r="55" spans="1:35">
      <c r="A55" s="321"/>
      <c r="B55" s="41" t="s">
        <v>37</v>
      </c>
      <c r="C55" s="40" t="s">
        <v>46</v>
      </c>
      <c r="D55" s="39">
        <v>6.9234737633365704</v>
      </c>
      <c r="E55" s="48"/>
      <c r="F55" s="47"/>
      <c r="G55" s="49"/>
      <c r="H55" s="37">
        <v>0.33429903815066275</v>
      </c>
      <c r="I55" s="48"/>
      <c r="J55" s="47"/>
      <c r="K55" s="49"/>
      <c r="L55" s="38">
        <v>4.3815431296475911</v>
      </c>
      <c r="M55" s="48"/>
      <c r="N55" s="47"/>
      <c r="O55" s="49"/>
      <c r="P55" s="37">
        <v>0.48676134820562561</v>
      </c>
      <c r="Q55" s="48"/>
      <c r="R55" s="47"/>
      <c r="S55" s="49"/>
      <c r="T55" s="38">
        <v>0.30266416100872939</v>
      </c>
      <c r="U55" s="48"/>
      <c r="V55" s="47"/>
      <c r="W55" s="49"/>
      <c r="X55" s="93" t="s">
        <v>104</v>
      </c>
      <c r="Y55" s="324"/>
      <c r="Z55" s="324"/>
      <c r="AA55" s="325"/>
      <c r="AB55" s="76" t="s">
        <v>104</v>
      </c>
      <c r="AC55" s="324"/>
      <c r="AD55" s="324"/>
      <c r="AE55" s="351"/>
      <c r="AF55" s="38">
        <f t="shared" si="1"/>
        <v>12.42874144034918</v>
      </c>
      <c r="AG55" s="48"/>
      <c r="AH55" s="47"/>
      <c r="AI55" s="46"/>
    </row>
    <row r="56" spans="1:35">
      <c r="A56" s="319">
        <v>9</v>
      </c>
      <c r="B56" s="35" t="s">
        <v>25</v>
      </c>
      <c r="C56" s="56" t="s">
        <v>45</v>
      </c>
      <c r="D56" s="34">
        <v>5.3891403899721446</v>
      </c>
      <c r="E56" s="29">
        <f>AVERAGE(D56:D60)</f>
        <v>6.3435333221127594</v>
      </c>
      <c r="F56" s="28" t="s">
        <v>40</v>
      </c>
      <c r="G56" s="32">
        <f>STDEVP(D56:D60)</f>
        <v>1.2408531122995017</v>
      </c>
      <c r="H56" s="31">
        <v>0.26295776075518412</v>
      </c>
      <c r="I56" s="29">
        <f>AVERAGE(H56:H60)</f>
        <v>0.24498557204010432</v>
      </c>
      <c r="J56" s="28" t="s">
        <v>40</v>
      </c>
      <c r="K56" s="32">
        <f>STDEVP(H56:H60)</f>
        <v>3.8469178110060037E-2</v>
      </c>
      <c r="L56" s="33">
        <v>1.8644740173320953</v>
      </c>
      <c r="M56" s="29">
        <f>AVERAGE(L56:L60)</f>
        <v>2.1078731007442544</v>
      </c>
      <c r="N56" s="28" t="s">
        <v>40</v>
      </c>
      <c r="O56" s="32">
        <f>STDEVP(L56:L60)</f>
        <v>0.26559897537862664</v>
      </c>
      <c r="P56" s="31">
        <v>0.44311843082636959</v>
      </c>
      <c r="Q56" s="29">
        <f>AVERAGE(P56:P60)</f>
        <v>0.39309075701491203</v>
      </c>
      <c r="R56" s="28" t="s">
        <v>40</v>
      </c>
      <c r="S56" s="32">
        <f>STDEVP(P56:P60)</f>
        <v>2.9663683501435459E-2</v>
      </c>
      <c r="T56" s="33">
        <v>0.21295552460538536</v>
      </c>
      <c r="U56" s="29">
        <f>AVERAGE(T56:T60)</f>
        <v>0.23345634107472266</v>
      </c>
      <c r="V56" s="28" t="s">
        <v>40</v>
      </c>
      <c r="W56" s="32">
        <f>STDEVP(T56:T60)</f>
        <v>1.7749532902560282E-2</v>
      </c>
      <c r="X56" s="75" t="s">
        <v>104</v>
      </c>
      <c r="Y56" s="326" t="s">
        <v>104</v>
      </c>
      <c r="Z56" s="326"/>
      <c r="AA56" s="327"/>
      <c r="AB56" s="75" t="s">
        <v>104</v>
      </c>
      <c r="AC56" s="326" t="s">
        <v>104</v>
      </c>
      <c r="AD56" s="326"/>
      <c r="AE56" s="352"/>
      <c r="AF56" s="33">
        <f t="shared" si="1"/>
        <v>8.1726461234911785</v>
      </c>
      <c r="AG56" s="29">
        <f>AVERAGE(AF56:AF60)</f>
        <v>9.3229390929867542</v>
      </c>
      <c r="AH56" s="28" t="s">
        <v>40</v>
      </c>
      <c r="AI56" s="27">
        <f>STDEVP(AF56:AF60)</f>
        <v>1.4994264158352479</v>
      </c>
    </row>
    <row r="57" spans="1:35">
      <c r="A57" s="320"/>
      <c r="B57" s="20" t="s">
        <v>8</v>
      </c>
      <c r="C57" s="19" t="s">
        <v>44</v>
      </c>
      <c r="D57" s="18">
        <v>4.863117539644402</v>
      </c>
      <c r="E57" s="22"/>
      <c r="F57" s="25" t="s">
        <v>39</v>
      </c>
      <c r="G57" s="26">
        <f>G56/E56</f>
        <v>0.19560914230150628</v>
      </c>
      <c r="H57" s="15">
        <v>0.23056574563511134</v>
      </c>
      <c r="I57" s="22"/>
      <c r="J57" s="25" t="s">
        <v>39</v>
      </c>
      <c r="K57" s="26">
        <f>K56/I56</f>
        <v>0.15702630073154922</v>
      </c>
      <c r="L57" s="17">
        <v>1.7682483581611403</v>
      </c>
      <c r="M57" s="22"/>
      <c r="N57" s="25" t="s">
        <v>39</v>
      </c>
      <c r="O57" s="26">
        <f>O56/M56</f>
        <v>0.12600330412909969</v>
      </c>
      <c r="P57" s="15">
        <v>0.40538289283998086</v>
      </c>
      <c r="Q57" s="22"/>
      <c r="R57" s="25" t="s">
        <v>39</v>
      </c>
      <c r="S57" s="26">
        <f>S56/Q56</f>
        <v>7.5462683800296415E-2</v>
      </c>
      <c r="T57" s="17">
        <v>0.25147131186929361</v>
      </c>
      <c r="U57" s="22"/>
      <c r="V57" s="25" t="s">
        <v>39</v>
      </c>
      <c r="W57" s="26">
        <f>W56/U56</f>
        <v>7.6029345876191756E-2</v>
      </c>
      <c r="X57" s="74" t="s">
        <v>104</v>
      </c>
      <c r="Y57" s="322"/>
      <c r="Z57" s="322"/>
      <c r="AA57" s="323"/>
      <c r="AB57" s="74" t="s">
        <v>104</v>
      </c>
      <c r="AC57" s="322"/>
      <c r="AD57" s="322"/>
      <c r="AE57" s="348"/>
      <c r="AF57" s="17">
        <f t="shared" si="1"/>
        <v>7.5187858481499283</v>
      </c>
      <c r="AG57" s="22"/>
      <c r="AH57" s="25" t="s">
        <v>39</v>
      </c>
      <c r="AI57" s="24">
        <f>AI56/AG56</f>
        <v>0.16083194375507631</v>
      </c>
    </row>
    <row r="58" spans="1:35">
      <c r="A58" s="320"/>
      <c r="B58" s="20" t="s">
        <v>11</v>
      </c>
      <c r="C58" s="19" t="s">
        <v>43</v>
      </c>
      <c r="D58" s="18">
        <v>5.8395875511131301</v>
      </c>
      <c r="E58" s="22"/>
      <c r="F58" s="22"/>
      <c r="G58" s="23"/>
      <c r="H58" s="15">
        <v>0.18329160230198394</v>
      </c>
      <c r="I58" s="22"/>
      <c r="J58" s="22"/>
      <c r="K58" s="23"/>
      <c r="L58" s="17">
        <v>2.1272086930183249</v>
      </c>
      <c r="M58" s="22"/>
      <c r="N58" s="22"/>
      <c r="O58" s="23"/>
      <c r="P58" s="15">
        <v>0.36430708768741482</v>
      </c>
      <c r="Q58" s="22"/>
      <c r="R58" s="22"/>
      <c r="S58" s="23"/>
      <c r="T58" s="17">
        <v>0.21145483870967741</v>
      </c>
      <c r="U58" s="22"/>
      <c r="V58" s="22"/>
      <c r="W58" s="23"/>
      <c r="X58" s="74" t="s">
        <v>104</v>
      </c>
      <c r="Y58" s="322"/>
      <c r="Z58" s="322"/>
      <c r="AA58" s="323"/>
      <c r="AB58" s="74" t="s">
        <v>104</v>
      </c>
      <c r="AC58" s="322"/>
      <c r="AD58" s="322"/>
      <c r="AE58" s="348"/>
      <c r="AF58" s="17">
        <f t="shared" si="1"/>
        <v>8.7258497728305322</v>
      </c>
      <c r="AG58" s="22"/>
      <c r="AH58" s="22"/>
      <c r="AI58" s="21"/>
    </row>
    <row r="59" spans="1:35">
      <c r="A59" s="320"/>
      <c r="B59" s="20" t="s">
        <v>14</v>
      </c>
      <c r="C59" s="19" t="s">
        <v>42</v>
      </c>
      <c r="D59" s="18">
        <v>7.7033999029597293</v>
      </c>
      <c r="E59" s="13"/>
      <c r="F59" s="12"/>
      <c r="G59" s="16"/>
      <c r="H59" s="15">
        <v>0.30024881934336084</v>
      </c>
      <c r="I59" s="13"/>
      <c r="J59" s="12"/>
      <c r="K59" s="16"/>
      <c r="L59" s="17">
        <v>2.4868766779880316</v>
      </c>
      <c r="M59" s="13"/>
      <c r="N59" s="12"/>
      <c r="O59" s="16"/>
      <c r="P59" s="15">
        <v>0.36300033964095096</v>
      </c>
      <c r="Q59" s="13"/>
      <c r="R59" s="12"/>
      <c r="S59" s="16"/>
      <c r="T59" s="17">
        <v>0.2408768558951965</v>
      </c>
      <c r="U59" s="13"/>
      <c r="V59" s="12"/>
      <c r="W59" s="16"/>
      <c r="X59" s="74" t="s">
        <v>104</v>
      </c>
      <c r="Y59" s="322"/>
      <c r="Z59" s="322"/>
      <c r="AA59" s="323"/>
      <c r="AB59" s="74" t="s">
        <v>104</v>
      </c>
      <c r="AC59" s="322"/>
      <c r="AD59" s="322"/>
      <c r="AE59" s="348"/>
      <c r="AF59" s="17">
        <f t="shared" si="1"/>
        <v>11.094402595827271</v>
      </c>
      <c r="AG59" s="13"/>
      <c r="AH59" s="12"/>
      <c r="AI59" s="11"/>
    </row>
    <row r="60" spans="1:35" ht="16" thickBot="1">
      <c r="A60" s="346"/>
      <c r="B60" s="10" t="s">
        <v>18</v>
      </c>
      <c r="C60" s="9" t="s">
        <v>41</v>
      </c>
      <c r="D60" s="8">
        <v>7.9224212268743912</v>
      </c>
      <c r="E60" s="241" t="str">
        <f>(IF(((G60)&gt;0.05),"-",IF(((G60)&gt;0.01),"*",IF(((G60)&gt;0.001),"**","***"))))</f>
        <v>-</v>
      </c>
      <c r="F60" s="242" t="s">
        <v>38</v>
      </c>
      <c r="G60" s="243">
        <f>TTEST(D51:D55,D56:D60,2,2)</f>
        <v>0.59848983780012743</v>
      </c>
      <c r="H60" s="6">
        <v>0.24786393216488156</v>
      </c>
      <c r="I60" s="241" t="str">
        <f>(IF(((K60)&gt;0.05),"-",IF(((K60)&gt;0.01),"*",IF(((K60)&gt;0.001),"**","***"))))</f>
        <v>**</v>
      </c>
      <c r="J60" s="242" t="s">
        <v>38</v>
      </c>
      <c r="K60" s="243">
        <f>TTEST(H51:H55,H56:H60,2,2)</f>
        <v>7.3518750306678354E-3</v>
      </c>
      <c r="L60" s="7">
        <v>2.2925577572216813</v>
      </c>
      <c r="M60" s="241" t="str">
        <f>(IF(((O60)&gt;0.05),"-",IF(((O60)&gt;0.01),"*",IF(((O60)&gt;0.001),"**","***"))))</f>
        <v>**</v>
      </c>
      <c r="N60" s="242" t="s">
        <v>38</v>
      </c>
      <c r="O60" s="243">
        <f>TTEST(L51:L55,L56:L60,2,2)</f>
        <v>8.1939478202999166E-3</v>
      </c>
      <c r="P60" s="6">
        <v>0.38964503407984419</v>
      </c>
      <c r="Q60" s="241" t="str">
        <f>(IF(((S60)&gt;0.05),"-",IF(((S60)&gt;0.01),"*",IF(((S60)&gt;0.001),"**","***"))))</f>
        <v>-</v>
      </c>
      <c r="R60" s="242" t="s">
        <v>38</v>
      </c>
      <c r="S60" s="243">
        <f>TTEST(P51:P55,P56:P60,2,2)</f>
        <v>0.92143367079602045</v>
      </c>
      <c r="T60" s="7">
        <v>0.2505231742940604</v>
      </c>
      <c r="U60" s="241" t="str">
        <f>(IF(((W60)&gt;0.05),"-",IF(((W60)&gt;0.01),"*",IF(((W60)&gt;0.001),"**","***"))))</f>
        <v>***</v>
      </c>
      <c r="V60" s="242" t="s">
        <v>38</v>
      </c>
      <c r="W60" s="243">
        <f>TTEST(T51:T55,T56:T60,2,2)</f>
        <v>5.7845219678002263E-5</v>
      </c>
      <c r="X60" s="73" t="s">
        <v>104</v>
      </c>
      <c r="Y60" s="353"/>
      <c r="Z60" s="353"/>
      <c r="AA60" s="354"/>
      <c r="AB60" s="73" t="s">
        <v>104</v>
      </c>
      <c r="AC60" s="353"/>
      <c r="AD60" s="353"/>
      <c r="AE60" s="355"/>
      <c r="AF60" s="7">
        <f t="shared" si="1"/>
        <v>11.103011124634859</v>
      </c>
      <c r="AG60" s="241" t="str">
        <f>(IF(((AI60)&gt;0.05),"-",IF(((AI60)&gt;0.01),"*",IF(((AI60)&gt;0.001),"**","***"))))</f>
        <v>*</v>
      </c>
      <c r="AH60" s="242" t="s">
        <v>38</v>
      </c>
      <c r="AI60" s="244">
        <f>TTEST(AF51:AF55,AF56:AF60,2,2)</f>
        <v>4.8682340226632446E-2</v>
      </c>
    </row>
    <row r="61" spans="1:35" ht="16" thickBot="1"/>
    <row r="62" spans="1:35" ht="16" thickBot="1">
      <c r="A62" s="72" t="s">
        <v>103</v>
      </c>
      <c r="B62" s="71" t="s">
        <v>102</v>
      </c>
      <c r="C62" s="70" t="s">
        <v>101</v>
      </c>
      <c r="D62" s="337" t="s">
        <v>126</v>
      </c>
      <c r="E62" s="334"/>
      <c r="F62" s="334"/>
      <c r="G62" s="335"/>
      <c r="H62" s="333" t="s">
        <v>125</v>
      </c>
      <c r="I62" s="334"/>
      <c r="J62" s="334"/>
      <c r="K62" s="335"/>
      <c r="L62" s="333" t="s">
        <v>124</v>
      </c>
      <c r="M62" s="334"/>
      <c r="N62" s="334"/>
      <c r="O62" s="335"/>
      <c r="P62" s="333" t="s">
        <v>123</v>
      </c>
      <c r="Q62" s="334"/>
      <c r="R62" s="334"/>
      <c r="S62" s="335"/>
      <c r="T62" s="333" t="s">
        <v>122</v>
      </c>
      <c r="U62" s="334"/>
      <c r="V62" s="334"/>
      <c r="W62" s="335"/>
      <c r="X62" s="333" t="s">
        <v>121</v>
      </c>
      <c r="Y62" s="334"/>
      <c r="Z62" s="334"/>
      <c r="AA62" s="335"/>
      <c r="AB62" s="333" t="s">
        <v>120</v>
      </c>
      <c r="AC62" s="334"/>
      <c r="AD62" s="334"/>
      <c r="AE62" s="336"/>
      <c r="AF62" s="356" t="s">
        <v>119</v>
      </c>
      <c r="AG62" s="357"/>
      <c r="AH62" s="357"/>
      <c r="AI62" s="358"/>
    </row>
    <row r="63" spans="1:35">
      <c r="A63" s="344">
        <v>1</v>
      </c>
      <c r="B63" s="69" t="s">
        <v>0</v>
      </c>
      <c r="C63" s="68" t="s">
        <v>94</v>
      </c>
      <c r="D63" s="67">
        <v>54.361915110683341</v>
      </c>
      <c r="E63" s="62">
        <f>AVERAGE(D63:D67)</f>
        <v>48.186697258624037</v>
      </c>
      <c r="F63" s="61" t="s">
        <v>40</v>
      </c>
      <c r="G63" s="65">
        <f>STDEVP(D63:D67)</f>
        <v>3.8456056388073048</v>
      </c>
      <c r="H63" s="64">
        <v>0.74427908245107466</v>
      </c>
      <c r="I63" s="62">
        <f>AVERAGE(H63:H67)</f>
        <v>0.77800375449068371</v>
      </c>
      <c r="J63" s="61" t="s">
        <v>40</v>
      </c>
      <c r="K63" s="65">
        <f>STDEVP(H63:H67)</f>
        <v>1.747728560920744E-2</v>
      </c>
      <c r="L63" s="66">
        <v>13.627716121270451</v>
      </c>
      <c r="M63" s="62">
        <f>AVERAGE(L63:L67)</f>
        <v>19.259367986106753</v>
      </c>
      <c r="N63" s="61" t="s">
        <v>40</v>
      </c>
      <c r="O63" s="65">
        <f>STDEVP(L63:L67)</f>
        <v>3.5401580746587178</v>
      </c>
      <c r="P63" s="102">
        <v>15.662465399422521</v>
      </c>
      <c r="Q63" s="62">
        <f>AVERAGE(P63:P67)</f>
        <v>18.720825261365633</v>
      </c>
      <c r="R63" s="61" t="s">
        <v>40</v>
      </c>
      <c r="S63" s="65">
        <f>STDEVP(P63:P67)</f>
        <v>2.1150326823495691</v>
      </c>
      <c r="T63" s="64">
        <v>48.57870382579403</v>
      </c>
      <c r="U63" s="62">
        <f>AVERAGE(T63:T67)</f>
        <v>40.774972454364963</v>
      </c>
      <c r="V63" s="61" t="s">
        <v>40</v>
      </c>
      <c r="W63" s="65">
        <f>STDEVP(T63:T67)</f>
        <v>7.141462055999499</v>
      </c>
      <c r="X63" s="78" t="s">
        <v>104</v>
      </c>
      <c r="Y63" s="338" t="s">
        <v>104</v>
      </c>
      <c r="Z63" s="338"/>
      <c r="AA63" s="339"/>
      <c r="AB63" s="102">
        <v>0.11552136669874878</v>
      </c>
      <c r="AC63" s="62">
        <f>AVERAGE(AB63:AB67)</f>
        <v>0.10968528980552632</v>
      </c>
      <c r="AD63" s="61" t="s">
        <v>40</v>
      </c>
      <c r="AE63" s="60">
        <f>STDEVP(AB63:AB67)</f>
        <v>1.7627681151668351E-2</v>
      </c>
      <c r="AF63" s="63">
        <f t="shared" ref="AF63:AF87" si="2">SUM(D63,H63,L63,P63,T63,X63,AB63)</f>
        <v>133.09060090632016</v>
      </c>
      <c r="AG63" s="62">
        <f>AVERAGE(AF63:AF67)</f>
        <v>127.8295520047576</v>
      </c>
      <c r="AH63" s="61" t="s">
        <v>40</v>
      </c>
      <c r="AI63" s="60">
        <f>STDEVP(AF63:AF67)</f>
        <v>9.4900590474442463</v>
      </c>
    </row>
    <row r="64" spans="1:35">
      <c r="A64" s="320"/>
      <c r="B64" s="20" t="s">
        <v>2</v>
      </c>
      <c r="C64" s="19" t="s">
        <v>93</v>
      </c>
      <c r="D64" s="18">
        <v>45.406265648854962</v>
      </c>
      <c r="E64" s="22"/>
      <c r="F64" s="25" t="s">
        <v>39</v>
      </c>
      <c r="G64" s="26">
        <f>G63/E63</f>
        <v>7.9806375153031503E-2</v>
      </c>
      <c r="H64" s="15">
        <v>0.78335321246819334</v>
      </c>
      <c r="I64" s="22"/>
      <c r="J64" s="25" t="s">
        <v>39</v>
      </c>
      <c r="K64" s="26">
        <f>K63/I63</f>
        <v>2.2464268981129607E-2</v>
      </c>
      <c r="L64" s="17">
        <v>20.690608015267173</v>
      </c>
      <c r="M64" s="22"/>
      <c r="N64" s="25" t="s">
        <v>39</v>
      </c>
      <c r="O64" s="26">
        <f>O63/M63</f>
        <v>0.18381486231596506</v>
      </c>
      <c r="P64" s="101">
        <v>18.930407633587784</v>
      </c>
      <c r="Q64" s="22"/>
      <c r="R64" s="25" t="s">
        <v>39</v>
      </c>
      <c r="S64" s="26">
        <f>S63/Q63</f>
        <v>0.11297753452751812</v>
      </c>
      <c r="T64" s="15">
        <v>38.547857037213738</v>
      </c>
      <c r="U64" s="22"/>
      <c r="V64" s="25" t="s">
        <v>39</v>
      </c>
      <c r="W64" s="26">
        <f>W63/U63</f>
        <v>0.17514327113260883</v>
      </c>
      <c r="X64" s="74" t="s">
        <v>104</v>
      </c>
      <c r="Y64" s="322"/>
      <c r="Z64" s="322"/>
      <c r="AA64" s="323"/>
      <c r="AB64" s="101">
        <v>7.4896851145038162E-2</v>
      </c>
      <c r="AC64" s="22"/>
      <c r="AD64" s="25" t="s">
        <v>39</v>
      </c>
      <c r="AE64" s="24">
        <f>AE63/AC63</f>
        <v>0.16071144255462602</v>
      </c>
      <c r="AF64" s="14">
        <f t="shared" si="2"/>
        <v>124.43338839853689</v>
      </c>
      <c r="AG64" s="22"/>
      <c r="AH64" s="25" t="s">
        <v>39</v>
      </c>
      <c r="AI64" s="24">
        <f>AI63/AG63</f>
        <v>7.4239946073589011E-2</v>
      </c>
    </row>
    <row r="65" spans="1:35">
      <c r="A65" s="320"/>
      <c r="B65" s="20" t="s">
        <v>3</v>
      </c>
      <c r="C65" s="19" t="s">
        <v>92</v>
      </c>
      <c r="D65" s="18">
        <v>49.064123166585716</v>
      </c>
      <c r="E65" s="22"/>
      <c r="F65" s="22"/>
      <c r="G65" s="23"/>
      <c r="H65" s="15">
        <v>0.77965674275538288</v>
      </c>
      <c r="I65" s="22"/>
      <c r="J65" s="22"/>
      <c r="K65" s="23"/>
      <c r="L65" s="17">
        <v>17.683801408450705</v>
      </c>
      <c r="M65" s="22"/>
      <c r="N65" s="22"/>
      <c r="O65" s="23"/>
      <c r="P65" s="101">
        <v>22.05262399222924</v>
      </c>
      <c r="Q65" s="22"/>
      <c r="R65" s="22"/>
      <c r="S65" s="23"/>
      <c r="T65" s="15">
        <v>48.496663113161731</v>
      </c>
      <c r="U65" s="22"/>
      <c r="V65" s="22"/>
      <c r="W65" s="23"/>
      <c r="X65" s="74" t="s">
        <v>104</v>
      </c>
      <c r="Y65" s="322"/>
      <c r="Z65" s="322"/>
      <c r="AA65" s="323"/>
      <c r="AB65" s="101">
        <v>0.12332875182127247</v>
      </c>
      <c r="AC65" s="22"/>
      <c r="AD65" s="22"/>
      <c r="AE65" s="21"/>
      <c r="AF65" s="14">
        <f t="shared" si="2"/>
        <v>138.20019717500404</v>
      </c>
      <c r="AG65" s="22"/>
      <c r="AH65" s="22"/>
      <c r="AI65" s="21"/>
    </row>
    <row r="66" spans="1:35">
      <c r="A66" s="320"/>
      <c r="B66" s="20" t="s">
        <v>4</v>
      </c>
      <c r="C66" s="19" t="s">
        <v>91</v>
      </c>
      <c r="D66" s="18">
        <v>43.035336332179931</v>
      </c>
      <c r="E66" s="22"/>
      <c r="F66" s="22"/>
      <c r="G66" s="23"/>
      <c r="H66" s="15">
        <v>0.79048842272203002</v>
      </c>
      <c r="I66" s="22"/>
      <c r="J66" s="22"/>
      <c r="K66" s="23"/>
      <c r="L66" s="17">
        <v>19.940971929065743</v>
      </c>
      <c r="M66" s="22"/>
      <c r="N66" s="22"/>
      <c r="O66" s="23"/>
      <c r="P66" s="101">
        <v>17.5434223183391</v>
      </c>
      <c r="Q66" s="22"/>
      <c r="R66" s="22"/>
      <c r="S66" s="23"/>
      <c r="T66" s="15">
        <v>29.59276559256055</v>
      </c>
      <c r="U66" s="22"/>
      <c r="V66" s="22"/>
      <c r="W66" s="23"/>
      <c r="X66" s="74" t="s">
        <v>104</v>
      </c>
      <c r="Y66" s="322"/>
      <c r="Z66" s="322"/>
      <c r="AA66" s="323"/>
      <c r="AB66" s="101">
        <v>0.11559974048442906</v>
      </c>
      <c r="AC66" s="22"/>
      <c r="AD66" s="22"/>
      <c r="AE66" s="21"/>
      <c r="AF66" s="14">
        <f t="shared" si="2"/>
        <v>111.01858433535178</v>
      </c>
      <c r="AG66" s="22"/>
      <c r="AH66" s="22"/>
      <c r="AI66" s="21"/>
    </row>
    <row r="67" spans="1:35" ht="16" thickBot="1">
      <c r="A67" s="345"/>
      <c r="B67" s="55" t="s">
        <v>15</v>
      </c>
      <c r="C67" s="54" t="s">
        <v>90</v>
      </c>
      <c r="D67" s="53">
        <v>49.065846034816246</v>
      </c>
      <c r="E67" s="58"/>
      <c r="F67" s="58"/>
      <c r="G67" s="59"/>
      <c r="H67" s="51">
        <v>0.79224131205673753</v>
      </c>
      <c r="I67" s="58"/>
      <c r="J67" s="58"/>
      <c r="K67" s="59"/>
      <c r="L67" s="52">
        <v>24.35374245647969</v>
      </c>
      <c r="M67" s="58"/>
      <c r="N67" s="58"/>
      <c r="O67" s="59"/>
      <c r="P67" s="100">
        <v>19.415206963249517</v>
      </c>
      <c r="Q67" s="58"/>
      <c r="R67" s="58"/>
      <c r="S67" s="59"/>
      <c r="T67" s="51">
        <v>38.658872703094779</v>
      </c>
      <c r="U67" s="58"/>
      <c r="V67" s="58"/>
      <c r="W67" s="59"/>
      <c r="X67" s="77" t="s">
        <v>104</v>
      </c>
      <c r="Y67" s="340"/>
      <c r="Z67" s="340"/>
      <c r="AA67" s="341"/>
      <c r="AB67" s="100">
        <v>0.11907973887814312</v>
      </c>
      <c r="AC67" s="58"/>
      <c r="AD67" s="58"/>
      <c r="AE67" s="57"/>
      <c r="AF67" s="50">
        <f t="shared" si="2"/>
        <v>132.40498920857513</v>
      </c>
      <c r="AG67" s="58"/>
      <c r="AH67" s="58"/>
      <c r="AI67" s="57"/>
    </row>
    <row r="68" spans="1:35" ht="16" thickTop="1">
      <c r="A68" s="350">
        <v>2</v>
      </c>
      <c r="B68" s="20" t="s">
        <v>21</v>
      </c>
      <c r="C68" s="19" t="s">
        <v>89</v>
      </c>
      <c r="D68" s="18">
        <v>9.9920836477987418</v>
      </c>
      <c r="E68" s="44">
        <f>AVERAGE(D68:D72)</f>
        <v>6.9475925919792987</v>
      </c>
      <c r="F68" s="43" t="s">
        <v>40</v>
      </c>
      <c r="G68" s="45">
        <f>STDEVP(D68:D72)</f>
        <v>1.6725732620710423</v>
      </c>
      <c r="H68" s="15">
        <v>0.71908066440896623</v>
      </c>
      <c r="I68" s="44">
        <f>AVERAGE(H68:H72)</f>
        <v>0.64362852154846217</v>
      </c>
      <c r="J68" s="43" t="s">
        <v>40</v>
      </c>
      <c r="K68" s="45">
        <f>STDEVP(H68:H72)</f>
        <v>9.2991232224724427E-2</v>
      </c>
      <c r="L68" s="17">
        <v>7.2487112239961293</v>
      </c>
      <c r="M68" s="44">
        <f>AVERAGE(L68:L72)</f>
        <v>10.379447402950152</v>
      </c>
      <c r="N68" s="43" t="s">
        <v>40</v>
      </c>
      <c r="O68" s="45">
        <f>STDEVP(L68:L72)</f>
        <v>1.7388162979038988</v>
      </c>
      <c r="P68" s="17">
        <v>18.368685921625545</v>
      </c>
      <c r="Q68" s="44">
        <f>AVERAGE(P68:P72)</f>
        <v>15.421488157658766</v>
      </c>
      <c r="R68" s="43" t="s">
        <v>40</v>
      </c>
      <c r="S68" s="45">
        <f>STDEVP(P68:P72)</f>
        <v>2.9878577433915603</v>
      </c>
      <c r="T68" s="17">
        <v>32.392499056603775</v>
      </c>
      <c r="U68" s="44">
        <f>AVERAGE(T68:T72)</f>
        <v>31.680740979110841</v>
      </c>
      <c r="V68" s="43" t="s">
        <v>40</v>
      </c>
      <c r="W68" s="45">
        <f>STDEVP(T68:T72)</f>
        <v>1.3383105991733413</v>
      </c>
      <c r="X68" s="74" t="s">
        <v>104</v>
      </c>
      <c r="Y68" s="342" t="s">
        <v>104</v>
      </c>
      <c r="Z68" s="342"/>
      <c r="AA68" s="343"/>
      <c r="AB68" s="74" t="s">
        <v>104</v>
      </c>
      <c r="AC68" s="342" t="s">
        <v>104</v>
      </c>
      <c r="AD68" s="342"/>
      <c r="AE68" s="359"/>
      <c r="AF68" s="17">
        <f t="shared" si="2"/>
        <v>68.721060514433162</v>
      </c>
      <c r="AG68" s="44">
        <f>AVERAGE(AF68:AF72)</f>
        <v>65.072897653247509</v>
      </c>
      <c r="AH68" s="43" t="s">
        <v>40</v>
      </c>
      <c r="AI68" s="42">
        <f>STDEVP(AF68:AF72)</f>
        <v>2.5756047386735914</v>
      </c>
    </row>
    <row r="69" spans="1:35">
      <c r="A69" s="320"/>
      <c r="B69" s="20" t="s">
        <v>26</v>
      </c>
      <c r="C69" s="19" t="s">
        <v>88</v>
      </c>
      <c r="D69" s="18">
        <v>7.5271774873911061</v>
      </c>
      <c r="E69" s="22"/>
      <c r="F69" s="25" t="s">
        <v>39</v>
      </c>
      <c r="G69" s="26">
        <f>G68/E68</f>
        <v>0.24074141365196877</v>
      </c>
      <c r="H69" s="15">
        <v>0.52983233990524237</v>
      </c>
      <c r="I69" s="22"/>
      <c r="J69" s="25" t="s">
        <v>39</v>
      </c>
      <c r="K69" s="26">
        <f>K68/I68</f>
        <v>0.14447966351926594</v>
      </c>
      <c r="L69" s="17">
        <v>10.057533929390189</v>
      </c>
      <c r="M69" s="22"/>
      <c r="N69" s="25" t="s">
        <v>39</v>
      </c>
      <c r="O69" s="26">
        <f>O68/M68</f>
        <v>0.16752493946928954</v>
      </c>
      <c r="P69" s="17">
        <v>12.59518872077029</v>
      </c>
      <c r="Q69" s="22"/>
      <c r="R69" s="25" t="s">
        <v>39</v>
      </c>
      <c r="S69" s="26">
        <f>S68/Q68</f>
        <v>0.19374639547401279</v>
      </c>
      <c r="T69" s="17">
        <v>32.578761508482351</v>
      </c>
      <c r="U69" s="22"/>
      <c r="V69" s="25" t="s">
        <v>39</v>
      </c>
      <c r="W69" s="26">
        <f>W68/U68</f>
        <v>4.224366469382064E-2</v>
      </c>
      <c r="X69" s="74" t="s">
        <v>104</v>
      </c>
      <c r="Y69" s="322"/>
      <c r="Z69" s="322"/>
      <c r="AA69" s="323"/>
      <c r="AB69" s="74" t="s">
        <v>104</v>
      </c>
      <c r="AC69" s="322"/>
      <c r="AD69" s="322"/>
      <c r="AE69" s="348"/>
      <c r="AF69" s="17">
        <f t="shared" si="2"/>
        <v>63.288493985939176</v>
      </c>
      <c r="AG69" s="22"/>
      <c r="AH69" s="25" t="s">
        <v>39</v>
      </c>
      <c r="AI69" s="24">
        <f>AI68/AG68</f>
        <v>3.9580298888765623E-2</v>
      </c>
    </row>
    <row r="70" spans="1:35">
      <c r="A70" s="320"/>
      <c r="B70" s="20" t="s">
        <v>30</v>
      </c>
      <c r="C70" s="19" t="s">
        <v>87</v>
      </c>
      <c r="D70" s="18">
        <v>5.7201002402691019</v>
      </c>
      <c r="E70" s="22"/>
      <c r="F70" s="22"/>
      <c r="G70" s="23"/>
      <c r="H70" s="15">
        <v>0.66899818997276961</v>
      </c>
      <c r="I70" s="22"/>
      <c r="J70" s="22"/>
      <c r="K70" s="23"/>
      <c r="L70" s="17">
        <v>10.826459154252765</v>
      </c>
      <c r="M70" s="22"/>
      <c r="N70" s="22"/>
      <c r="O70" s="23"/>
      <c r="P70" s="17">
        <v>12.309487650168188</v>
      </c>
      <c r="Q70" s="22"/>
      <c r="R70" s="22"/>
      <c r="S70" s="23"/>
      <c r="T70" s="17">
        <v>31.767657496395966</v>
      </c>
      <c r="U70" s="22"/>
      <c r="V70" s="22"/>
      <c r="W70" s="23"/>
      <c r="X70" s="74" t="s">
        <v>104</v>
      </c>
      <c r="Y70" s="322"/>
      <c r="Z70" s="322"/>
      <c r="AA70" s="323"/>
      <c r="AB70" s="74" t="s">
        <v>104</v>
      </c>
      <c r="AC70" s="322"/>
      <c r="AD70" s="322"/>
      <c r="AE70" s="348"/>
      <c r="AF70" s="17">
        <f t="shared" si="2"/>
        <v>61.292702731058796</v>
      </c>
      <c r="AG70" s="22"/>
      <c r="AH70" s="22"/>
      <c r="AI70" s="21"/>
    </row>
    <row r="71" spans="1:35">
      <c r="A71" s="320"/>
      <c r="B71" s="20" t="s">
        <v>86</v>
      </c>
      <c r="C71" s="19" t="s">
        <v>85</v>
      </c>
      <c r="D71" s="18">
        <v>5.7039235029266093</v>
      </c>
      <c r="E71" s="13"/>
      <c r="F71" s="12"/>
      <c r="G71" s="16"/>
      <c r="H71" s="15">
        <v>0.54087637700735403</v>
      </c>
      <c r="I71" s="13"/>
      <c r="J71" s="12"/>
      <c r="K71" s="16"/>
      <c r="L71" s="17">
        <v>12.380023412877083</v>
      </c>
      <c r="M71" s="13"/>
      <c r="N71" s="12"/>
      <c r="O71" s="16"/>
      <c r="P71" s="17">
        <v>14.289813237280503</v>
      </c>
      <c r="Q71" s="13"/>
      <c r="R71" s="12"/>
      <c r="S71" s="16"/>
      <c r="T71" s="17">
        <v>32.592421004052227</v>
      </c>
      <c r="U71" s="13"/>
      <c r="V71" s="12"/>
      <c r="W71" s="16"/>
      <c r="X71" s="74" t="s">
        <v>104</v>
      </c>
      <c r="Y71" s="322"/>
      <c r="Z71" s="322"/>
      <c r="AA71" s="323"/>
      <c r="AB71" s="74" t="s">
        <v>104</v>
      </c>
      <c r="AC71" s="322"/>
      <c r="AD71" s="322"/>
      <c r="AE71" s="348"/>
      <c r="AF71" s="17">
        <f t="shared" si="2"/>
        <v>65.507057534143769</v>
      </c>
      <c r="AG71" s="13"/>
      <c r="AH71" s="12"/>
      <c r="AI71" s="11"/>
    </row>
    <row r="72" spans="1:35">
      <c r="A72" s="321"/>
      <c r="B72" s="41" t="s">
        <v>35</v>
      </c>
      <c r="C72" s="40" t="s">
        <v>84</v>
      </c>
      <c r="D72" s="39">
        <v>5.7946780815109342</v>
      </c>
      <c r="E72" s="48"/>
      <c r="F72" s="47"/>
      <c r="G72" s="49"/>
      <c r="H72" s="37">
        <v>0.75935503644797875</v>
      </c>
      <c r="I72" s="48"/>
      <c r="J72" s="47"/>
      <c r="K72" s="49"/>
      <c r="L72" s="38">
        <v>11.384509294234592</v>
      </c>
      <c r="M72" s="48"/>
      <c r="N72" s="47"/>
      <c r="O72" s="49"/>
      <c r="P72" s="38">
        <v>19.544265258449304</v>
      </c>
      <c r="Q72" s="48"/>
      <c r="R72" s="47"/>
      <c r="S72" s="49"/>
      <c r="T72" s="38">
        <v>29.072365830019876</v>
      </c>
      <c r="U72" s="48"/>
      <c r="V72" s="47"/>
      <c r="W72" s="49"/>
      <c r="X72" s="76" t="s">
        <v>104</v>
      </c>
      <c r="Y72" s="324"/>
      <c r="Z72" s="324"/>
      <c r="AA72" s="325"/>
      <c r="AB72" s="76" t="s">
        <v>104</v>
      </c>
      <c r="AC72" s="324"/>
      <c r="AD72" s="324"/>
      <c r="AE72" s="351"/>
      <c r="AF72" s="38">
        <f t="shared" si="2"/>
        <v>66.55517350066269</v>
      </c>
      <c r="AG72" s="48"/>
      <c r="AH72" s="47"/>
      <c r="AI72" s="46"/>
    </row>
    <row r="73" spans="1:35">
      <c r="A73" s="319">
        <v>3</v>
      </c>
      <c r="B73" s="35" t="s">
        <v>19</v>
      </c>
      <c r="C73" s="56" t="s">
        <v>83</v>
      </c>
      <c r="D73" s="34">
        <v>5.8526922433813287</v>
      </c>
      <c r="E73" s="29">
        <f>AVERAGE(D73:D77)</f>
        <v>5.0393091519207278</v>
      </c>
      <c r="F73" s="28" t="s">
        <v>40</v>
      </c>
      <c r="G73" s="32">
        <f>STDEVP(D73:D77)</f>
        <v>0.67812501744613674</v>
      </c>
      <c r="H73" s="31">
        <v>0.60315835268617435</v>
      </c>
      <c r="I73" s="29">
        <f>AVERAGE(H73:H77)</f>
        <v>0.55997768459903163</v>
      </c>
      <c r="J73" s="28" t="s">
        <v>40</v>
      </c>
      <c r="K73" s="32">
        <f>STDEVP(H73:H77)</f>
        <v>5.922235633340809E-2</v>
      </c>
      <c r="L73" s="33">
        <v>9.4669600092893624</v>
      </c>
      <c r="M73" s="29">
        <f>AVERAGE(L73:L77)</f>
        <v>9.4913271696386978</v>
      </c>
      <c r="N73" s="28" t="s">
        <v>40</v>
      </c>
      <c r="O73" s="32">
        <f>STDEVP(L73:L77)</f>
        <v>1.1043425851414643</v>
      </c>
      <c r="P73" s="33">
        <v>19.876406734788667</v>
      </c>
      <c r="Q73" s="29">
        <f>AVERAGE(P73:P77)</f>
        <v>18.844589316415998</v>
      </c>
      <c r="R73" s="28" t="s">
        <v>40</v>
      </c>
      <c r="S73" s="32">
        <f>STDEVP(P73:P77)</f>
        <v>3.5181914915347487</v>
      </c>
      <c r="T73" s="33">
        <v>35.522649999999999</v>
      </c>
      <c r="U73" s="29">
        <f>AVERAGE(T73:T77)</f>
        <v>30.864529141911824</v>
      </c>
      <c r="V73" s="28" t="s">
        <v>40</v>
      </c>
      <c r="W73" s="32">
        <f>STDEVP(T73:T77)</f>
        <v>3.8582978163249071</v>
      </c>
      <c r="X73" s="96" t="s">
        <v>104</v>
      </c>
      <c r="Y73" s="326" t="s">
        <v>104</v>
      </c>
      <c r="Z73" s="326"/>
      <c r="AA73" s="327"/>
      <c r="AB73" s="75" t="s">
        <v>104</v>
      </c>
      <c r="AC73" s="326" t="s">
        <v>104</v>
      </c>
      <c r="AD73" s="326"/>
      <c r="AE73" s="352"/>
      <c r="AF73" s="33">
        <f t="shared" si="2"/>
        <v>71.321867340145531</v>
      </c>
      <c r="AG73" s="29">
        <f>AVERAGE(AF73:AF77)</f>
        <v>64.799732464486283</v>
      </c>
      <c r="AH73" s="28" t="s">
        <v>40</v>
      </c>
      <c r="AI73" s="27">
        <f>STDEVP(AF73:AF77)</f>
        <v>6.5824936494369917</v>
      </c>
    </row>
    <row r="74" spans="1:35">
      <c r="A74" s="320"/>
      <c r="B74" s="20" t="s">
        <v>27</v>
      </c>
      <c r="C74" s="19" t="s">
        <v>82</v>
      </c>
      <c r="D74" s="18">
        <v>5.6785339950372213</v>
      </c>
      <c r="E74" s="22"/>
      <c r="F74" s="25" t="s">
        <v>39</v>
      </c>
      <c r="G74" s="26">
        <f>G73/E73</f>
        <v>0.13456706008752609</v>
      </c>
      <c r="H74" s="15">
        <v>0.58306944582299425</v>
      </c>
      <c r="I74" s="22"/>
      <c r="J74" s="25" t="s">
        <v>39</v>
      </c>
      <c r="K74" s="26">
        <f>K73/I73</f>
        <v>0.10575842209821963</v>
      </c>
      <c r="L74" s="17">
        <v>8.7555016377171224</v>
      </c>
      <c r="M74" s="22"/>
      <c r="N74" s="25" t="s">
        <v>39</v>
      </c>
      <c r="O74" s="26">
        <f>O73/M73</f>
        <v>0.11635280982348677</v>
      </c>
      <c r="P74" s="17">
        <v>15.36582406947891</v>
      </c>
      <c r="Q74" s="22"/>
      <c r="R74" s="25" t="s">
        <v>39</v>
      </c>
      <c r="S74" s="26">
        <f>S73/Q73</f>
        <v>0.18669504718099444</v>
      </c>
      <c r="T74" s="17">
        <v>34.672632977667497</v>
      </c>
      <c r="U74" s="22"/>
      <c r="V74" s="25" t="s">
        <v>39</v>
      </c>
      <c r="W74" s="26">
        <f>W73/U73</f>
        <v>0.12500750614353662</v>
      </c>
      <c r="X74" s="95" t="s">
        <v>104</v>
      </c>
      <c r="Y74" s="322"/>
      <c r="Z74" s="322"/>
      <c r="AA74" s="323"/>
      <c r="AB74" s="74" t="s">
        <v>104</v>
      </c>
      <c r="AC74" s="322"/>
      <c r="AD74" s="322"/>
      <c r="AE74" s="348"/>
      <c r="AF74" s="17">
        <f t="shared" si="2"/>
        <v>65.055562125723753</v>
      </c>
      <c r="AG74" s="22"/>
      <c r="AH74" s="25" t="s">
        <v>39</v>
      </c>
      <c r="AI74" s="24">
        <f>AI73/AG73</f>
        <v>0.10158211151634847</v>
      </c>
    </row>
    <row r="75" spans="1:35">
      <c r="A75" s="320"/>
      <c r="B75" s="20" t="s">
        <v>9</v>
      </c>
      <c r="C75" s="19" t="s">
        <v>81</v>
      </c>
      <c r="D75" s="18">
        <v>4.4916317062043793</v>
      </c>
      <c r="E75" s="22"/>
      <c r="F75" s="22"/>
      <c r="G75" s="23"/>
      <c r="H75" s="15">
        <v>0.53789413017031629</v>
      </c>
      <c r="I75" s="22"/>
      <c r="J75" s="22"/>
      <c r="K75" s="23"/>
      <c r="L75" s="17">
        <v>9.6873080748175173</v>
      </c>
      <c r="M75" s="22"/>
      <c r="N75" s="22"/>
      <c r="O75" s="23"/>
      <c r="P75" s="17">
        <v>16.947552737226278</v>
      </c>
      <c r="Q75" s="22"/>
      <c r="R75" s="22"/>
      <c r="S75" s="23"/>
      <c r="T75" s="17">
        <v>29.161904904197076</v>
      </c>
      <c r="U75" s="22"/>
      <c r="V75" s="22"/>
      <c r="W75" s="23"/>
      <c r="X75" s="95" t="s">
        <v>104</v>
      </c>
      <c r="Y75" s="322"/>
      <c r="Z75" s="322"/>
      <c r="AA75" s="323"/>
      <c r="AB75" s="74" t="s">
        <v>104</v>
      </c>
      <c r="AC75" s="322"/>
      <c r="AD75" s="322"/>
      <c r="AE75" s="348"/>
      <c r="AF75" s="17">
        <f t="shared" si="2"/>
        <v>60.826291552615572</v>
      </c>
      <c r="AG75" s="22"/>
      <c r="AH75" s="22"/>
      <c r="AI75" s="21"/>
    </row>
    <row r="76" spans="1:35">
      <c r="A76" s="320"/>
      <c r="B76" s="20" t="s">
        <v>12</v>
      </c>
      <c r="C76" s="19" t="s">
        <v>80</v>
      </c>
      <c r="D76" s="18">
        <v>5.0965825971731444</v>
      </c>
      <c r="E76" s="13"/>
      <c r="F76" s="12"/>
      <c r="G76" s="16"/>
      <c r="H76" s="15">
        <v>0.4551952002355712</v>
      </c>
      <c r="I76" s="13"/>
      <c r="J76" s="12"/>
      <c r="K76" s="16"/>
      <c r="L76" s="17">
        <v>11.410236925795052</v>
      </c>
      <c r="M76" s="13"/>
      <c r="N76" s="12"/>
      <c r="O76" s="16"/>
      <c r="P76" s="17">
        <v>25.240800618374557</v>
      </c>
      <c r="Q76" s="13"/>
      <c r="R76" s="12"/>
      <c r="S76" s="16"/>
      <c r="T76" s="17">
        <v>29.97877484540636</v>
      </c>
      <c r="U76" s="13"/>
      <c r="V76" s="12"/>
      <c r="W76" s="16"/>
      <c r="X76" s="95" t="s">
        <v>104</v>
      </c>
      <c r="Y76" s="322"/>
      <c r="Z76" s="322"/>
      <c r="AA76" s="323"/>
      <c r="AB76" s="74" t="s">
        <v>104</v>
      </c>
      <c r="AC76" s="322"/>
      <c r="AD76" s="322"/>
      <c r="AE76" s="348"/>
      <c r="AF76" s="17">
        <f t="shared" si="2"/>
        <v>72.181590186984693</v>
      </c>
      <c r="AG76" s="13"/>
      <c r="AH76" s="12"/>
      <c r="AI76" s="11"/>
    </row>
    <row r="77" spans="1:35">
      <c r="A77" s="321"/>
      <c r="B77" s="41" t="s">
        <v>16</v>
      </c>
      <c r="C77" s="40" t="s">
        <v>79</v>
      </c>
      <c r="D77" s="39">
        <v>4.0771052178075635</v>
      </c>
      <c r="E77" s="48" t="str">
        <f>(IF(((G77)&gt;0.05),"-",IF(((G77)&gt;0.01),"*",IF(((G77)&gt;0.001),"**","***"))))</f>
        <v>-</v>
      </c>
      <c r="F77" s="47" t="s">
        <v>38</v>
      </c>
      <c r="G77" s="49">
        <f>TTEST(D68:D72,D73:D77,2,2)</f>
        <v>6.7383003080124459E-2</v>
      </c>
      <c r="H77" s="37">
        <v>0.62057129408010214</v>
      </c>
      <c r="I77" s="48" t="str">
        <f>(IF(((K77)&gt;0.05),"-",IF(((K77)&gt;0.01),"*",IF(((K77)&gt;0.001),"**","***"))))</f>
        <v>-</v>
      </c>
      <c r="J77" s="47" t="s">
        <v>38</v>
      </c>
      <c r="K77" s="49">
        <f>TTEST(H68:H72,H73:H77,2,2)</f>
        <v>0.16761694682833447</v>
      </c>
      <c r="L77" s="38">
        <v>8.1366292005744381</v>
      </c>
      <c r="M77" s="48" t="str">
        <f>(IF(((O77)&gt;0.05),"-",IF(((O77)&gt;0.01),"*",IF(((O77)&gt;0.001),"**","***"))))</f>
        <v>-</v>
      </c>
      <c r="N77" s="47" t="s">
        <v>38</v>
      </c>
      <c r="O77" s="49">
        <f>TTEST(L68:L72,L73:L77,2,2)</f>
        <v>0.41361850958004398</v>
      </c>
      <c r="P77" s="38">
        <v>16.792362422211585</v>
      </c>
      <c r="Q77" s="48" t="str">
        <f>(IF(((S77)&gt;0.05),"-",IF(((S77)&gt;0.01),"*",IF(((S77)&gt;0.001),"**","***"))))</f>
        <v>-</v>
      </c>
      <c r="R77" s="47" t="s">
        <v>38</v>
      </c>
      <c r="S77" s="49">
        <f>TTEST(P68:P72,P73:P77,2,2)</f>
        <v>0.17630168253976006</v>
      </c>
      <c r="T77" s="38">
        <v>24.98668298228818</v>
      </c>
      <c r="U77" s="48" t="str">
        <f>(IF(((W77)&gt;0.05),"-",IF(((W77)&gt;0.01),"*",IF(((W77)&gt;0.001),"**","***"))))</f>
        <v>-</v>
      </c>
      <c r="V77" s="47" t="s">
        <v>38</v>
      </c>
      <c r="W77" s="49">
        <f>TTEST(T68:T72,T73:T77,2,2)</f>
        <v>0.69981541285786741</v>
      </c>
      <c r="X77" s="93" t="s">
        <v>104</v>
      </c>
      <c r="Y77" s="324"/>
      <c r="Z77" s="324"/>
      <c r="AA77" s="325"/>
      <c r="AB77" s="76" t="s">
        <v>104</v>
      </c>
      <c r="AC77" s="324"/>
      <c r="AD77" s="324"/>
      <c r="AE77" s="351"/>
      <c r="AF77" s="38">
        <f t="shared" si="2"/>
        <v>54.613351116961866</v>
      </c>
      <c r="AG77" s="48" t="str">
        <f>(IF(((AI77)&gt;0.05),"-",IF(((AI77)&gt;0.01),"*",IF(((AI77)&gt;0.001),"**","***"))))</f>
        <v>-</v>
      </c>
      <c r="AH77" s="47" t="s">
        <v>38</v>
      </c>
      <c r="AI77" s="46">
        <f>TTEST(AF68:AF72,AF73:AF77,2,2)</f>
        <v>0.94028984581227637</v>
      </c>
    </row>
    <row r="78" spans="1:35">
      <c r="A78" s="320">
        <v>4</v>
      </c>
      <c r="B78" s="20" t="s">
        <v>22</v>
      </c>
      <c r="C78" s="19" t="s">
        <v>78</v>
      </c>
      <c r="D78" s="18">
        <v>3.3731870875179344</v>
      </c>
      <c r="E78" s="44">
        <f>AVERAGE(D78:D82)</f>
        <v>2.8243239233954558</v>
      </c>
      <c r="F78" s="43" t="s">
        <v>40</v>
      </c>
      <c r="G78" s="45">
        <f>STDEVP(D78:D82)</f>
        <v>0.64712206097269764</v>
      </c>
      <c r="H78" s="15">
        <v>0.32517423880121155</v>
      </c>
      <c r="I78" s="44">
        <f>AVERAGE(H78:H82)</f>
        <v>0.38178037416595617</v>
      </c>
      <c r="J78" s="43" t="s">
        <v>40</v>
      </c>
      <c r="K78" s="45">
        <f>STDEVP(H78:H82)</f>
        <v>0.11046690832796373</v>
      </c>
      <c r="L78" s="17">
        <v>12.347288522238163</v>
      </c>
      <c r="M78" s="44">
        <f>AVERAGE(L78:L82)</f>
        <v>11.925931866112055</v>
      </c>
      <c r="N78" s="43" t="s">
        <v>40</v>
      </c>
      <c r="O78" s="45">
        <f>STDEVP(L78:L82)</f>
        <v>0.78932046323533356</v>
      </c>
      <c r="P78" s="17">
        <v>23.473585987565755</v>
      </c>
      <c r="Q78" s="44">
        <f>AVERAGE(P78:P82)</f>
        <v>15.930078595538371</v>
      </c>
      <c r="R78" s="43" t="s">
        <v>40</v>
      </c>
      <c r="S78" s="45">
        <f>STDEVP(P78:P82)</f>
        <v>5.0656126231309004</v>
      </c>
      <c r="T78" s="17">
        <v>33.936631348637015</v>
      </c>
      <c r="U78" s="44">
        <f>AVERAGE(T78:T82)</f>
        <v>29.550337632875795</v>
      </c>
      <c r="V78" s="43" t="s">
        <v>40</v>
      </c>
      <c r="W78" s="45">
        <f>STDEVP(T78:T82)</f>
        <v>5.1193035753374829</v>
      </c>
      <c r="X78" s="95" t="s">
        <v>104</v>
      </c>
      <c r="Y78" s="322" t="s">
        <v>104</v>
      </c>
      <c r="Z78" s="322"/>
      <c r="AA78" s="323"/>
      <c r="AB78" s="74" t="s">
        <v>104</v>
      </c>
      <c r="AC78" s="322" t="s">
        <v>104</v>
      </c>
      <c r="AD78" s="322"/>
      <c r="AE78" s="348"/>
      <c r="AF78" s="17">
        <f t="shared" si="2"/>
        <v>73.455867184760081</v>
      </c>
      <c r="AG78" s="44">
        <f>AVERAGE(AF78:AF82)</f>
        <v>60.61245239208764</v>
      </c>
      <c r="AH78" s="43" t="s">
        <v>40</v>
      </c>
      <c r="AI78" s="42">
        <f>STDEVP(AF78:AF82)</f>
        <v>6.7255447222482463</v>
      </c>
    </row>
    <row r="79" spans="1:35">
      <c r="A79" s="320"/>
      <c r="B79" s="20" t="s">
        <v>77</v>
      </c>
      <c r="C79" s="19" t="s">
        <v>76</v>
      </c>
      <c r="D79" s="18">
        <v>3.1979683055311674</v>
      </c>
      <c r="E79" s="22"/>
      <c r="F79" s="25" t="s">
        <v>39</v>
      </c>
      <c r="G79" s="26">
        <f>G78/E78</f>
        <v>0.22912458999912277</v>
      </c>
      <c r="H79" s="15">
        <v>0.32562165642376351</v>
      </c>
      <c r="I79" s="22"/>
      <c r="J79" s="25" t="s">
        <v>39</v>
      </c>
      <c r="K79" s="26">
        <f>K78/I78</f>
        <v>0.28934674436655261</v>
      </c>
      <c r="L79" s="17">
        <v>10.366195873573309</v>
      </c>
      <c r="M79" s="22"/>
      <c r="N79" s="25" t="s">
        <v>39</v>
      </c>
      <c r="O79" s="26">
        <f>O78/M78</f>
        <v>6.6185223267811441E-2</v>
      </c>
      <c r="P79" s="17">
        <v>10.464788147497805</v>
      </c>
      <c r="Q79" s="22"/>
      <c r="R79" s="25" t="s">
        <v>39</v>
      </c>
      <c r="S79" s="26">
        <f>S78/Q78</f>
        <v>0.31799043505972757</v>
      </c>
      <c r="T79" s="17">
        <v>35.739805772607554</v>
      </c>
      <c r="U79" s="22"/>
      <c r="V79" s="25" t="s">
        <v>39</v>
      </c>
      <c r="W79" s="26">
        <f>W78/U78</f>
        <v>0.17324010435813353</v>
      </c>
      <c r="X79" s="95" t="s">
        <v>104</v>
      </c>
      <c r="Y79" s="322"/>
      <c r="Z79" s="322"/>
      <c r="AA79" s="323"/>
      <c r="AB79" s="74" t="s">
        <v>104</v>
      </c>
      <c r="AC79" s="322"/>
      <c r="AD79" s="322"/>
      <c r="AE79" s="348"/>
      <c r="AF79" s="17">
        <f t="shared" si="2"/>
        <v>60.094379755633597</v>
      </c>
      <c r="AG79" s="22"/>
      <c r="AH79" s="25" t="s">
        <v>39</v>
      </c>
      <c r="AI79" s="24">
        <f>AI78/AG78</f>
        <v>0.11095978560217769</v>
      </c>
    </row>
    <row r="80" spans="1:35">
      <c r="A80" s="320"/>
      <c r="B80" s="20" t="s">
        <v>75</v>
      </c>
      <c r="C80" s="19" t="s">
        <v>74</v>
      </c>
      <c r="D80" s="18">
        <v>1.9888947144879658</v>
      </c>
      <c r="E80" s="22"/>
      <c r="F80" s="22"/>
      <c r="G80" s="23"/>
      <c r="H80" s="15">
        <v>0.34094876514078964</v>
      </c>
      <c r="I80" s="22"/>
      <c r="J80" s="22"/>
      <c r="K80" s="23"/>
      <c r="L80" s="17">
        <v>12.094048749410099</v>
      </c>
      <c r="M80" s="22"/>
      <c r="N80" s="22"/>
      <c r="O80" s="23"/>
      <c r="P80" s="17">
        <v>11.34324091552619</v>
      </c>
      <c r="Q80" s="22"/>
      <c r="R80" s="22"/>
      <c r="S80" s="23"/>
      <c r="T80" s="17">
        <v>28.119763496932514</v>
      </c>
      <c r="U80" s="22"/>
      <c r="V80" s="22"/>
      <c r="W80" s="23"/>
      <c r="X80" s="95" t="s">
        <v>104</v>
      </c>
      <c r="Y80" s="322"/>
      <c r="Z80" s="322"/>
      <c r="AA80" s="323"/>
      <c r="AB80" s="74" t="s">
        <v>104</v>
      </c>
      <c r="AC80" s="322"/>
      <c r="AD80" s="322"/>
      <c r="AE80" s="348"/>
      <c r="AF80" s="17">
        <f t="shared" si="2"/>
        <v>53.886896641497557</v>
      </c>
      <c r="AG80" s="22"/>
      <c r="AH80" s="22"/>
      <c r="AI80" s="21"/>
    </row>
    <row r="81" spans="1:35">
      <c r="A81" s="320"/>
      <c r="B81" s="20" t="s">
        <v>73</v>
      </c>
      <c r="C81" s="19" t="s">
        <v>72</v>
      </c>
      <c r="D81" s="18">
        <v>3.4704370693837943</v>
      </c>
      <c r="E81" s="13"/>
      <c r="F81" s="12"/>
      <c r="G81" s="16"/>
      <c r="H81" s="15">
        <v>0.60209424227721164</v>
      </c>
      <c r="I81" s="13"/>
      <c r="J81" s="12"/>
      <c r="K81" s="16"/>
      <c r="L81" s="17">
        <v>12.3569878214459</v>
      </c>
      <c r="M81" s="13"/>
      <c r="N81" s="12"/>
      <c r="O81" s="16"/>
      <c r="P81" s="17">
        <v>20.1290947113052</v>
      </c>
      <c r="Q81" s="13"/>
      <c r="R81" s="12"/>
      <c r="S81" s="16"/>
      <c r="T81" s="17">
        <v>21.129141072295006</v>
      </c>
      <c r="U81" s="13"/>
      <c r="V81" s="12"/>
      <c r="W81" s="16"/>
      <c r="X81" s="95" t="s">
        <v>104</v>
      </c>
      <c r="Y81" s="322"/>
      <c r="Z81" s="322"/>
      <c r="AA81" s="323"/>
      <c r="AB81" s="74" t="s">
        <v>104</v>
      </c>
      <c r="AC81" s="322"/>
      <c r="AD81" s="322"/>
      <c r="AE81" s="348"/>
      <c r="AF81" s="17">
        <f t="shared" si="2"/>
        <v>57.687754916707114</v>
      </c>
      <c r="AG81" s="13"/>
      <c r="AH81" s="12"/>
      <c r="AI81" s="11"/>
    </row>
    <row r="82" spans="1:35" ht="16" thickBot="1">
      <c r="A82" s="321"/>
      <c r="B82" s="41" t="s">
        <v>71</v>
      </c>
      <c r="C82" s="40" t="s">
        <v>70</v>
      </c>
      <c r="D82" s="39">
        <v>2.0911324400564175</v>
      </c>
      <c r="E82" s="48"/>
      <c r="F82" s="47"/>
      <c r="G82" s="49"/>
      <c r="H82" s="37">
        <v>0.31506296818680457</v>
      </c>
      <c r="I82" s="48"/>
      <c r="J82" s="47"/>
      <c r="K82" s="49"/>
      <c r="L82" s="38">
        <v>12.465138363892807</v>
      </c>
      <c r="M82" s="48"/>
      <c r="N82" s="47"/>
      <c r="O82" s="49"/>
      <c r="P82" s="52">
        <v>14.2396832157969</v>
      </c>
      <c r="Q82" s="48"/>
      <c r="R82" s="47"/>
      <c r="S82" s="49"/>
      <c r="T82" s="38">
        <v>28.826346473906916</v>
      </c>
      <c r="U82" s="48"/>
      <c r="V82" s="47"/>
      <c r="W82" s="49"/>
      <c r="X82" s="93" t="s">
        <v>104</v>
      </c>
      <c r="Y82" s="324"/>
      <c r="Z82" s="324"/>
      <c r="AA82" s="325"/>
      <c r="AB82" s="76" t="s">
        <v>104</v>
      </c>
      <c r="AC82" s="324"/>
      <c r="AD82" s="324"/>
      <c r="AE82" s="351"/>
      <c r="AF82" s="38">
        <f t="shared" si="2"/>
        <v>57.937363461839844</v>
      </c>
      <c r="AG82" s="48"/>
      <c r="AH82" s="47"/>
      <c r="AI82" s="46"/>
    </row>
    <row r="83" spans="1:35" ht="16" thickTop="1">
      <c r="A83" s="319">
        <v>5</v>
      </c>
      <c r="B83" s="20" t="s">
        <v>1</v>
      </c>
      <c r="C83" s="19" t="s">
        <v>69</v>
      </c>
      <c r="D83" s="18">
        <v>2.5310790979631399</v>
      </c>
      <c r="E83" s="44">
        <f>AVERAGE(D83:D87)</f>
        <v>2.1464040010915051</v>
      </c>
      <c r="F83" s="43" t="s">
        <v>40</v>
      </c>
      <c r="G83" s="45">
        <f>STDEVP(D83:D87)</f>
        <v>0.27269522408462682</v>
      </c>
      <c r="H83" s="15">
        <v>0.48352809569996763</v>
      </c>
      <c r="I83" s="44">
        <f>AVERAGE(H83:H87)</f>
        <v>0.48778521503775857</v>
      </c>
      <c r="J83" s="43" t="s">
        <v>40</v>
      </c>
      <c r="K83" s="45">
        <f>STDEVP(H83:H87)</f>
        <v>7.5433728935083485E-3</v>
      </c>
      <c r="L83" s="17">
        <v>11.976999903006789</v>
      </c>
      <c r="M83" s="44">
        <f>AVERAGE(L83:L87)</f>
        <v>12.674872548105853</v>
      </c>
      <c r="N83" s="43" t="s">
        <v>40</v>
      </c>
      <c r="O83" s="45">
        <f>STDEVP(L83:L87)</f>
        <v>1.0407639898836412</v>
      </c>
      <c r="P83" s="17">
        <v>12.149625994180406</v>
      </c>
      <c r="Q83" s="44">
        <f>AVERAGE(P83:P87)</f>
        <v>12.632871202589911</v>
      </c>
      <c r="R83" s="43" t="s">
        <v>40</v>
      </c>
      <c r="S83" s="45">
        <f>STDEVP(P83:P87)</f>
        <v>2.947090858097865</v>
      </c>
      <c r="T83" s="17">
        <v>31.014127133850632</v>
      </c>
      <c r="U83" s="44">
        <f>AVERAGE(T83:T87)</f>
        <v>30.507065736915514</v>
      </c>
      <c r="V83" s="43" t="s">
        <v>40</v>
      </c>
      <c r="W83" s="45">
        <f>STDEVP(T83:T87)</f>
        <v>0.62052397760422873</v>
      </c>
      <c r="X83" s="74" t="s">
        <v>104</v>
      </c>
      <c r="Y83" s="326" t="s">
        <v>104</v>
      </c>
      <c r="Z83" s="326"/>
      <c r="AA83" s="327"/>
      <c r="AB83" s="74" t="s">
        <v>104</v>
      </c>
      <c r="AC83" s="326" t="s">
        <v>104</v>
      </c>
      <c r="AD83" s="326"/>
      <c r="AE83" s="352"/>
      <c r="AF83" s="17">
        <f t="shared" si="2"/>
        <v>58.155360224700928</v>
      </c>
      <c r="AG83" s="44">
        <f>AVERAGE(AF83:AF87)</f>
        <v>58.448998703740543</v>
      </c>
      <c r="AH83" s="43" t="s">
        <v>40</v>
      </c>
      <c r="AI83" s="42">
        <f>STDEVP(AF83:AF87)</f>
        <v>3.2601419435299395</v>
      </c>
    </row>
    <row r="84" spans="1:35">
      <c r="A84" s="320"/>
      <c r="B84" s="20" t="s">
        <v>68</v>
      </c>
      <c r="C84" s="19" t="s">
        <v>67</v>
      </c>
      <c r="D84" s="18">
        <v>2.4162486994219652</v>
      </c>
      <c r="E84" s="22"/>
      <c r="F84" s="25" t="s">
        <v>39</v>
      </c>
      <c r="G84" s="26">
        <f>G83/E83</f>
        <v>0.12704748218227035</v>
      </c>
      <c r="H84" s="15">
        <v>0.47522313744380218</v>
      </c>
      <c r="I84" s="22"/>
      <c r="J84" s="25" t="s">
        <v>39</v>
      </c>
      <c r="K84" s="26">
        <f>K83/I83</f>
        <v>1.5464537794415171E-2</v>
      </c>
      <c r="L84" s="17">
        <v>12.815529720616569</v>
      </c>
      <c r="M84" s="22"/>
      <c r="N84" s="25" t="s">
        <v>39</v>
      </c>
      <c r="O84" s="26">
        <f>O83/M83</f>
        <v>8.2112383058177113E-2</v>
      </c>
      <c r="P84" s="17">
        <v>17.420146820809201</v>
      </c>
      <c r="Q84" s="22"/>
      <c r="R84" s="25" t="s">
        <v>39</v>
      </c>
      <c r="S84" s="26">
        <f>S83/Q83</f>
        <v>0.23328749346337602</v>
      </c>
      <c r="T84" s="17">
        <v>31.05490411849711</v>
      </c>
      <c r="U84" s="22"/>
      <c r="V84" s="25" t="s">
        <v>39</v>
      </c>
      <c r="W84" s="26">
        <f>W83/U83</f>
        <v>2.034033633242396E-2</v>
      </c>
      <c r="X84" s="74" t="s">
        <v>104</v>
      </c>
      <c r="Y84" s="322"/>
      <c r="Z84" s="322"/>
      <c r="AA84" s="323"/>
      <c r="AB84" s="74" t="s">
        <v>104</v>
      </c>
      <c r="AC84" s="322"/>
      <c r="AD84" s="322"/>
      <c r="AE84" s="348"/>
      <c r="AF84" s="17">
        <f t="shared" si="2"/>
        <v>64.182052496788643</v>
      </c>
      <c r="AG84" s="22"/>
      <c r="AH84" s="25" t="s">
        <v>39</v>
      </c>
      <c r="AI84" s="24">
        <f>AI83/AG83</f>
        <v>5.57775499295474E-2</v>
      </c>
    </row>
    <row r="85" spans="1:35">
      <c r="A85" s="320"/>
      <c r="B85" s="20" t="s">
        <v>66</v>
      </c>
      <c r="C85" s="19" t="s">
        <v>65</v>
      </c>
      <c r="D85" s="18">
        <v>1.9703452978828164</v>
      </c>
      <c r="E85" s="22"/>
      <c r="F85" s="22"/>
      <c r="G85" s="23"/>
      <c r="H85" s="15">
        <v>0.49093773182340389</v>
      </c>
      <c r="I85" s="22"/>
      <c r="J85" s="22"/>
      <c r="K85" s="23"/>
      <c r="L85" s="17">
        <v>12.170730773018219</v>
      </c>
      <c r="M85" s="22"/>
      <c r="N85" s="22"/>
      <c r="O85" s="23"/>
      <c r="P85" s="17">
        <v>14.246735647464304</v>
      </c>
      <c r="Q85" s="22"/>
      <c r="R85" s="22"/>
      <c r="S85" s="23"/>
      <c r="T85" s="17">
        <v>30.338140300344659</v>
      </c>
      <c r="U85" s="22"/>
      <c r="V85" s="22"/>
      <c r="W85" s="23"/>
      <c r="X85" s="74" t="s">
        <v>104</v>
      </c>
      <c r="Y85" s="322"/>
      <c r="Z85" s="322"/>
      <c r="AA85" s="323"/>
      <c r="AB85" s="74" t="s">
        <v>104</v>
      </c>
      <c r="AC85" s="322"/>
      <c r="AD85" s="322"/>
      <c r="AE85" s="348"/>
      <c r="AF85" s="17">
        <f t="shared" si="2"/>
        <v>59.216889750533397</v>
      </c>
      <c r="AG85" s="22"/>
      <c r="AH85" s="22"/>
      <c r="AI85" s="21"/>
    </row>
    <row r="86" spans="1:35">
      <c r="A86" s="320"/>
      <c r="B86" s="20" t="s">
        <v>64</v>
      </c>
      <c r="C86" s="19" t="s">
        <v>63</v>
      </c>
      <c r="D86" s="18">
        <v>1.9599141394441735</v>
      </c>
      <c r="E86" s="13"/>
      <c r="F86" s="12"/>
      <c r="G86" s="16"/>
      <c r="H86" s="15">
        <v>0.49299743214692016</v>
      </c>
      <c r="I86" s="13"/>
      <c r="J86" s="12"/>
      <c r="K86" s="16"/>
      <c r="L86" s="17">
        <v>11.775212189176012</v>
      </c>
      <c r="M86" s="13"/>
      <c r="N86" s="12"/>
      <c r="O86" s="16"/>
      <c r="P86" s="17">
        <v>9.9566698196001937</v>
      </c>
      <c r="Q86" s="13"/>
      <c r="R86" s="12"/>
      <c r="S86" s="16"/>
      <c r="T86" s="17">
        <v>30.752192223305702</v>
      </c>
      <c r="U86" s="13"/>
      <c r="V86" s="12"/>
      <c r="W86" s="16"/>
      <c r="X86" s="74" t="s">
        <v>104</v>
      </c>
      <c r="Y86" s="322"/>
      <c r="Z86" s="322"/>
      <c r="AA86" s="323"/>
      <c r="AB86" s="74" t="s">
        <v>104</v>
      </c>
      <c r="AC86" s="322"/>
      <c r="AD86" s="322"/>
      <c r="AE86" s="348"/>
      <c r="AF86" s="17">
        <f t="shared" si="2"/>
        <v>54.936985803672997</v>
      </c>
      <c r="AG86" s="13"/>
      <c r="AH86" s="12"/>
      <c r="AI86" s="11"/>
    </row>
    <row r="87" spans="1:35">
      <c r="A87" s="321"/>
      <c r="B87" s="41" t="s">
        <v>62</v>
      </c>
      <c r="C87" s="40" t="s">
        <v>61</v>
      </c>
      <c r="D87" s="39">
        <v>1.8544327707454291</v>
      </c>
      <c r="E87" s="48" t="str">
        <f>(IF(((G87)&gt;0.05),"-",IF(((G87)&gt;0.01),"*",IF(((G87)&gt;0.001),"**","***"))))</f>
        <v>-</v>
      </c>
      <c r="F87" s="47" t="s">
        <v>38</v>
      </c>
      <c r="G87" s="49">
        <f>TTEST(D78:D82,D83:D87,2,2)</f>
        <v>8.9615776058173349E-2</v>
      </c>
      <c r="H87" s="37">
        <v>0.49623967807469921</v>
      </c>
      <c r="I87" s="48" t="str">
        <f>(IF(((K87)&gt;0.05),"-",IF(((K87)&gt;0.01),"*",IF(((K87)&gt;0.001),"**","***"))))</f>
        <v>-</v>
      </c>
      <c r="J87" s="47" t="s">
        <v>38</v>
      </c>
      <c r="K87" s="49">
        <f>TTEST(H78:H82,H83:H87,2,2)</f>
        <v>9.1855396109209814E-2</v>
      </c>
      <c r="L87" s="38">
        <v>14.635890154711674</v>
      </c>
      <c r="M87" s="48" t="str">
        <f>(IF(((O87)&gt;0.05),"-",IF(((O87)&gt;0.01),"*",IF(((O87)&gt;0.001),"**","***"))))</f>
        <v>-</v>
      </c>
      <c r="N87" s="47" t="s">
        <v>38</v>
      </c>
      <c r="O87" s="49">
        <f>TTEST(L78:L82,L83:L87,2,2)</f>
        <v>0.28463201831910695</v>
      </c>
      <c r="P87" s="38">
        <v>9.3911777308954534</v>
      </c>
      <c r="Q87" s="48" t="str">
        <f>(IF(((S87)&gt;0.05),"-",IF(((S87)&gt;0.01),"*",IF(((S87)&gt;0.001),"**","***"))))</f>
        <v>-</v>
      </c>
      <c r="R87" s="47" t="s">
        <v>38</v>
      </c>
      <c r="S87" s="49">
        <f>TTEST(P78:P82,P83:P87,2,2)</f>
        <v>0.29311663624160172</v>
      </c>
      <c r="T87" s="38">
        <v>29.375964908579473</v>
      </c>
      <c r="U87" s="48" t="str">
        <f>(IF(((W87)&gt;0.05),"-",IF(((W87)&gt;0.01),"*",IF(((W87)&gt;0.001),"**","***"))))</f>
        <v>-</v>
      </c>
      <c r="V87" s="47" t="s">
        <v>38</v>
      </c>
      <c r="W87" s="49">
        <f>TTEST(T78:T82,T83:T87,2,2)</f>
        <v>0.72022888869551838</v>
      </c>
      <c r="X87" s="76" t="s">
        <v>104</v>
      </c>
      <c r="Y87" s="324"/>
      <c r="Z87" s="324"/>
      <c r="AA87" s="325"/>
      <c r="AB87" s="76" t="s">
        <v>104</v>
      </c>
      <c r="AC87" s="324"/>
      <c r="AD87" s="324"/>
      <c r="AE87" s="351"/>
      <c r="AF87" s="38">
        <f t="shared" si="2"/>
        <v>55.753705243006728</v>
      </c>
      <c r="AG87" s="48" t="str">
        <f>(IF(((AI87)&gt;0.05),"-",IF(((AI87)&gt;0.01),"*",IF(((AI87)&gt;0.001),"**","***"))))</f>
        <v>-</v>
      </c>
      <c r="AH87" s="47" t="s">
        <v>38</v>
      </c>
      <c r="AI87" s="46">
        <f>TTEST(AF78:AF82,AF83:AF87,2,2)</f>
        <v>0.57857176686216127</v>
      </c>
    </row>
    <row r="88" spans="1:35">
      <c r="A88" s="320">
        <v>6</v>
      </c>
      <c r="B88" s="20" t="s">
        <v>23</v>
      </c>
      <c r="C88" s="19" t="s">
        <v>60</v>
      </c>
      <c r="D88" s="18">
        <v>1.6527227782974745</v>
      </c>
      <c r="E88" s="44">
        <f>AVERAGE(D88:D92)</f>
        <v>1.8390137490558451</v>
      </c>
      <c r="F88" s="43" t="s">
        <v>40</v>
      </c>
      <c r="G88" s="45">
        <f>STDEVP(D88:D92)</f>
        <v>0.20281617439460309</v>
      </c>
      <c r="H88" s="15">
        <v>0.41937728406610536</v>
      </c>
      <c r="I88" s="44">
        <f>AVERAGE(H88:H92)</f>
        <v>0.45318721419708102</v>
      </c>
      <c r="J88" s="43" t="s">
        <v>40</v>
      </c>
      <c r="K88" s="45">
        <f>STDEVP(H88:H92)</f>
        <v>3.9368550798763301E-2</v>
      </c>
      <c r="L88" s="17">
        <v>21.749823526660432</v>
      </c>
      <c r="M88" s="44">
        <f>AVERAGE(L88:L92)</f>
        <v>21.017158311326348</v>
      </c>
      <c r="N88" s="43" t="s">
        <v>40</v>
      </c>
      <c r="O88" s="45">
        <f>STDEVP(L88:L92)</f>
        <v>2.0412037664847613</v>
      </c>
      <c r="P88" s="17">
        <v>12.019886576239477</v>
      </c>
      <c r="Q88" s="44">
        <f>AVERAGE(P88:P92)</f>
        <v>14.473186549061143</v>
      </c>
      <c r="R88" s="43" t="s">
        <v>40</v>
      </c>
      <c r="S88" s="45">
        <f>STDEVP(P88:P92)</f>
        <v>2.5268849933685731</v>
      </c>
      <c r="T88" s="17">
        <v>31.880101239476147</v>
      </c>
      <c r="U88" s="44">
        <f>AVERAGE(T88:T92)</f>
        <v>29.926358010961472</v>
      </c>
      <c r="V88" s="43" t="s">
        <v>40</v>
      </c>
      <c r="W88" s="45">
        <f>STDEVP(T88:T92)</f>
        <v>1.1209048549471496</v>
      </c>
      <c r="X88" s="74" t="s">
        <v>104</v>
      </c>
      <c r="Y88" s="322" t="s">
        <v>104</v>
      </c>
      <c r="Z88" s="322"/>
      <c r="AA88" s="323"/>
      <c r="AB88" s="74" t="s">
        <v>104</v>
      </c>
      <c r="AC88" s="322" t="s">
        <v>104</v>
      </c>
      <c r="AD88" s="322"/>
      <c r="AE88" s="348"/>
      <c r="AF88" s="17">
        <f t="shared" ref="AF88:AF107" si="3">SUM(D88,H88,L88,P88,T88,X88,AB88)</f>
        <v>67.721911404739643</v>
      </c>
      <c r="AG88" s="44">
        <f>AVERAGE(AF88:AF92)</f>
        <v>67.708903834601898</v>
      </c>
      <c r="AH88" s="43" t="s">
        <v>40</v>
      </c>
      <c r="AI88" s="42">
        <f>STDEVP(AF88:AF92)</f>
        <v>3.1412625732795649</v>
      </c>
    </row>
    <row r="89" spans="1:35">
      <c r="A89" s="320"/>
      <c r="B89" s="20" t="s">
        <v>28</v>
      </c>
      <c r="C89" s="19" t="s">
        <v>59</v>
      </c>
      <c r="D89" s="18">
        <v>2.1848023486901536</v>
      </c>
      <c r="E89" s="22"/>
      <c r="F89" s="25" t="s">
        <v>39</v>
      </c>
      <c r="G89" s="26">
        <f>G88/E88</f>
        <v>0.11028529531045077</v>
      </c>
      <c r="H89" s="15">
        <v>0.50616568804576934</v>
      </c>
      <c r="I89" s="22"/>
      <c r="J89" s="25" t="s">
        <v>39</v>
      </c>
      <c r="K89" s="26">
        <f>K88/I88</f>
        <v>8.6870391673589439E-2</v>
      </c>
      <c r="L89" s="17">
        <v>24.103157633242997</v>
      </c>
      <c r="M89" s="22"/>
      <c r="N89" s="25" t="s">
        <v>39</v>
      </c>
      <c r="O89" s="26">
        <f>O88/M88</f>
        <v>9.7120825577296857E-2</v>
      </c>
      <c r="P89" s="17">
        <v>13.712336540198736</v>
      </c>
      <c r="Q89" s="22"/>
      <c r="R89" s="25" t="s">
        <v>39</v>
      </c>
      <c r="S89" s="26">
        <f>S88/Q88</f>
        <v>0.17459078446912499</v>
      </c>
      <c r="T89" s="17">
        <v>30.399283762420957</v>
      </c>
      <c r="U89" s="22"/>
      <c r="V89" s="25" t="s">
        <v>39</v>
      </c>
      <c r="W89" s="26">
        <f>W88/U88</f>
        <v>3.7455438264040783E-2</v>
      </c>
      <c r="X89" s="74" t="s">
        <v>104</v>
      </c>
      <c r="Y89" s="322"/>
      <c r="Z89" s="322"/>
      <c r="AA89" s="323"/>
      <c r="AB89" s="74" t="s">
        <v>104</v>
      </c>
      <c r="AC89" s="322"/>
      <c r="AD89" s="322"/>
      <c r="AE89" s="348"/>
      <c r="AF89" s="17">
        <f t="shared" si="3"/>
        <v>70.905745972598623</v>
      </c>
      <c r="AG89" s="22"/>
      <c r="AH89" s="25" t="s">
        <v>39</v>
      </c>
      <c r="AI89" s="24">
        <f>AI88/AG88</f>
        <v>4.6393640944963239E-2</v>
      </c>
    </row>
    <row r="90" spans="1:35">
      <c r="A90" s="320"/>
      <c r="B90" s="20" t="s">
        <v>31</v>
      </c>
      <c r="C90" s="19" t="s">
        <v>58</v>
      </c>
      <c r="D90" s="18">
        <v>1.6698970484581499</v>
      </c>
      <c r="E90" s="22"/>
      <c r="F90" s="22"/>
      <c r="G90" s="23"/>
      <c r="H90" s="15">
        <v>0.41052574155653448</v>
      </c>
      <c r="I90" s="22"/>
      <c r="J90" s="22"/>
      <c r="K90" s="23"/>
      <c r="L90" s="17">
        <v>19.226604405286345</v>
      </c>
      <c r="M90" s="22"/>
      <c r="N90" s="22"/>
      <c r="O90" s="23"/>
      <c r="P90" s="17">
        <v>17.955195594713658</v>
      </c>
      <c r="Q90" s="22"/>
      <c r="R90" s="22"/>
      <c r="S90" s="23"/>
      <c r="T90" s="17">
        <v>29.159155528634365</v>
      </c>
      <c r="U90" s="22"/>
      <c r="V90" s="22"/>
      <c r="W90" s="23"/>
      <c r="X90" s="74" t="s">
        <v>104</v>
      </c>
      <c r="Y90" s="322"/>
      <c r="Z90" s="322"/>
      <c r="AA90" s="323"/>
      <c r="AB90" s="74" t="s">
        <v>104</v>
      </c>
      <c r="AC90" s="322"/>
      <c r="AD90" s="322"/>
      <c r="AE90" s="348"/>
      <c r="AF90" s="17">
        <f t="shared" si="3"/>
        <v>68.421378318649062</v>
      </c>
      <c r="AG90" s="22"/>
      <c r="AH90" s="22"/>
      <c r="AI90" s="21"/>
    </row>
    <row r="91" spans="1:35">
      <c r="A91" s="320"/>
      <c r="B91" s="20" t="s">
        <v>33</v>
      </c>
      <c r="C91" s="19" t="s">
        <v>57</v>
      </c>
      <c r="D91" s="18">
        <v>1.7371668273866927</v>
      </c>
      <c r="E91" s="13"/>
      <c r="F91" s="12"/>
      <c r="G91" s="16"/>
      <c r="H91" s="15">
        <v>0.49411949533911931</v>
      </c>
      <c r="I91" s="13"/>
      <c r="J91" s="12"/>
      <c r="K91" s="16"/>
      <c r="L91" s="17">
        <v>18.343332786885249</v>
      </c>
      <c r="M91" s="13"/>
      <c r="N91" s="12"/>
      <c r="O91" s="16"/>
      <c r="P91" s="17">
        <v>11.773335728061717</v>
      </c>
      <c r="Q91" s="13"/>
      <c r="R91" s="12"/>
      <c r="S91" s="16"/>
      <c r="T91" s="17">
        <v>29.468009281581491</v>
      </c>
      <c r="U91" s="13"/>
      <c r="V91" s="12"/>
      <c r="W91" s="16"/>
      <c r="X91" s="74" t="s">
        <v>104</v>
      </c>
      <c r="Y91" s="322"/>
      <c r="Z91" s="322"/>
      <c r="AA91" s="323"/>
      <c r="AB91" s="74" t="s">
        <v>104</v>
      </c>
      <c r="AC91" s="322"/>
      <c r="AD91" s="322"/>
      <c r="AE91" s="348"/>
      <c r="AF91" s="17">
        <f t="shared" si="3"/>
        <v>61.815964119254261</v>
      </c>
      <c r="AG91" s="13"/>
      <c r="AH91" s="12"/>
      <c r="AI91" s="11"/>
    </row>
    <row r="92" spans="1:35">
      <c r="A92" s="321"/>
      <c r="B92" s="41" t="s">
        <v>36</v>
      </c>
      <c r="C92" s="40" t="s">
        <v>56</v>
      </c>
      <c r="D92" s="39">
        <v>1.9504797424467557</v>
      </c>
      <c r="E92" s="48"/>
      <c r="F92" s="47"/>
      <c r="G92" s="49"/>
      <c r="H92" s="37">
        <v>0.43574786197787685</v>
      </c>
      <c r="I92" s="48"/>
      <c r="J92" s="47"/>
      <c r="K92" s="49"/>
      <c r="L92" s="38">
        <v>21.662873204556711</v>
      </c>
      <c r="M92" s="48"/>
      <c r="N92" s="47"/>
      <c r="O92" s="49"/>
      <c r="P92" s="38">
        <v>16.905178306092122</v>
      </c>
      <c r="Q92" s="48"/>
      <c r="R92" s="47"/>
      <c r="S92" s="49"/>
      <c r="T92" s="38">
        <v>28.725240242694401</v>
      </c>
      <c r="U92" s="48"/>
      <c r="V92" s="47"/>
      <c r="W92" s="49"/>
      <c r="X92" s="76" t="s">
        <v>104</v>
      </c>
      <c r="Y92" s="324"/>
      <c r="Z92" s="324"/>
      <c r="AA92" s="325"/>
      <c r="AB92" s="76" t="s">
        <v>104</v>
      </c>
      <c r="AC92" s="324"/>
      <c r="AD92" s="324"/>
      <c r="AE92" s="351"/>
      <c r="AF92" s="38">
        <f t="shared" si="3"/>
        <v>69.679519357767859</v>
      </c>
      <c r="AG92" s="48"/>
      <c r="AH92" s="47"/>
      <c r="AI92" s="46"/>
    </row>
    <row r="93" spans="1:35">
      <c r="A93" s="319">
        <v>7</v>
      </c>
      <c r="B93" s="35" t="s">
        <v>20</v>
      </c>
      <c r="C93" s="56" t="s">
        <v>55</v>
      </c>
      <c r="D93" s="34">
        <v>1.9164322658903445</v>
      </c>
      <c r="E93" s="29">
        <f>AVERAGE(D93:D97)</f>
        <v>1.658059229395531</v>
      </c>
      <c r="F93" s="28" t="s">
        <v>40</v>
      </c>
      <c r="G93" s="32">
        <f>STDEVP(D93:D97)</f>
        <v>0.41844062041789937</v>
      </c>
      <c r="H93" s="31">
        <v>0.42607575610545051</v>
      </c>
      <c r="I93" s="29">
        <f>AVERAGE(H93:H97)</f>
        <v>0.46867286748137038</v>
      </c>
      <c r="J93" s="28" t="s">
        <v>40</v>
      </c>
      <c r="K93" s="32">
        <f>STDEVP(H93:H97)</f>
        <v>6.7601488905360288E-2</v>
      </c>
      <c r="L93" s="33">
        <v>13.327546579330424</v>
      </c>
      <c r="M93" s="29">
        <f>AVERAGE(L93:L97)</f>
        <v>13.926565048737496</v>
      </c>
      <c r="N93" s="28" t="s">
        <v>40</v>
      </c>
      <c r="O93" s="32">
        <f>STDEVP(L93:L97)</f>
        <v>1.2697535114405325</v>
      </c>
      <c r="P93" s="33">
        <v>12.36981673944687</v>
      </c>
      <c r="Q93" s="29">
        <f>AVERAGE(P93:P97)</f>
        <v>13.751128608341773</v>
      </c>
      <c r="R93" s="28" t="s">
        <v>40</v>
      </c>
      <c r="S93" s="32">
        <f>STDEVP(P93:P97)</f>
        <v>3.8288582962072271</v>
      </c>
      <c r="T93" s="33">
        <v>32.44837217370209</v>
      </c>
      <c r="U93" s="29">
        <f>AVERAGE(T93:T97)</f>
        <v>28.821424017106501</v>
      </c>
      <c r="V93" s="28" t="s">
        <v>40</v>
      </c>
      <c r="W93" s="32">
        <f>STDEVP(T93:T97)</f>
        <v>3.6803703123643512</v>
      </c>
      <c r="X93" s="96" t="s">
        <v>104</v>
      </c>
      <c r="Y93" s="326" t="s">
        <v>104</v>
      </c>
      <c r="Z93" s="326"/>
      <c r="AA93" s="327"/>
      <c r="AB93" s="75" t="s">
        <v>104</v>
      </c>
      <c r="AC93" s="326" t="s">
        <v>104</v>
      </c>
      <c r="AD93" s="326"/>
      <c r="AE93" s="352"/>
      <c r="AF93" s="33">
        <f t="shared" si="3"/>
        <v>60.48824351447518</v>
      </c>
      <c r="AG93" s="29">
        <f>AVERAGE(AF93:AF97)</f>
        <v>58.625849771062668</v>
      </c>
      <c r="AH93" s="28" t="s">
        <v>40</v>
      </c>
      <c r="AI93" s="27">
        <f>STDEVP(AF93:AF97)</f>
        <v>1.4755213953920259</v>
      </c>
    </row>
    <row r="94" spans="1:35">
      <c r="A94" s="320"/>
      <c r="B94" s="20" t="s">
        <v>7</v>
      </c>
      <c r="C94" s="19" t="s">
        <v>54</v>
      </c>
      <c r="D94" s="18">
        <v>2.3171133737185463</v>
      </c>
      <c r="E94" s="22"/>
      <c r="F94" s="25" t="s">
        <v>39</v>
      </c>
      <c r="G94" s="26">
        <f>G93/E93</f>
        <v>0.25236771582065126</v>
      </c>
      <c r="H94" s="15">
        <v>0.40174871077974522</v>
      </c>
      <c r="I94" s="22"/>
      <c r="J94" s="25" t="s">
        <v>39</v>
      </c>
      <c r="K94" s="26">
        <f>K93/I93</f>
        <v>0.14424024430654167</v>
      </c>
      <c r="L94" s="17">
        <v>11.805738956197576</v>
      </c>
      <c r="M94" s="22"/>
      <c r="N94" s="25" t="s">
        <v>39</v>
      </c>
      <c r="O94" s="26">
        <f>O93/M93</f>
        <v>9.1174924110639988E-2</v>
      </c>
      <c r="P94" s="17">
        <v>9.6352503727865795</v>
      </c>
      <c r="Q94" s="22"/>
      <c r="R94" s="25" t="s">
        <v>39</v>
      </c>
      <c r="S94" s="26">
        <f>S93/Q93</f>
        <v>0.27843956705375783</v>
      </c>
      <c r="T94" s="17">
        <v>32.113654310344828</v>
      </c>
      <c r="U94" s="22"/>
      <c r="V94" s="25" t="s">
        <v>39</v>
      </c>
      <c r="W94" s="26">
        <f>W93/U93</f>
        <v>0.1276956443991083</v>
      </c>
      <c r="X94" s="95" t="s">
        <v>104</v>
      </c>
      <c r="Y94" s="322"/>
      <c r="Z94" s="322"/>
      <c r="AA94" s="323"/>
      <c r="AB94" s="74" t="s">
        <v>104</v>
      </c>
      <c r="AC94" s="322"/>
      <c r="AD94" s="322"/>
      <c r="AE94" s="348"/>
      <c r="AF94" s="17">
        <f t="shared" si="3"/>
        <v>56.27350572382727</v>
      </c>
      <c r="AG94" s="22"/>
      <c r="AH94" s="25" t="s">
        <v>39</v>
      </c>
      <c r="AI94" s="24">
        <f>AI93/AG93</f>
        <v>2.5168443632868815E-2</v>
      </c>
    </row>
    <row r="95" spans="1:35">
      <c r="A95" s="320"/>
      <c r="B95" s="20" t="s">
        <v>10</v>
      </c>
      <c r="C95" s="19" t="s">
        <v>53</v>
      </c>
      <c r="D95" s="18">
        <v>1.5065138124125057</v>
      </c>
      <c r="E95" s="22"/>
      <c r="F95" s="22"/>
      <c r="G95" s="23"/>
      <c r="H95" s="15">
        <v>0.594662918027687</v>
      </c>
      <c r="I95" s="22"/>
      <c r="J95" s="22"/>
      <c r="K95" s="23"/>
      <c r="L95" s="17">
        <v>14.29565725618292</v>
      </c>
      <c r="M95" s="22"/>
      <c r="N95" s="22"/>
      <c r="O95" s="23"/>
      <c r="P95" s="17">
        <v>21.00473490433971</v>
      </c>
      <c r="Q95" s="22"/>
      <c r="R95" s="22"/>
      <c r="S95" s="23"/>
      <c r="T95" s="17">
        <v>22.231658072795149</v>
      </c>
      <c r="U95" s="22"/>
      <c r="V95" s="22"/>
      <c r="W95" s="23"/>
      <c r="X95" s="95" t="s">
        <v>104</v>
      </c>
      <c r="Y95" s="322"/>
      <c r="Z95" s="322"/>
      <c r="AA95" s="323"/>
      <c r="AB95" s="74" t="s">
        <v>104</v>
      </c>
      <c r="AC95" s="322"/>
      <c r="AD95" s="322"/>
      <c r="AE95" s="348"/>
      <c r="AF95" s="17">
        <f t="shared" si="3"/>
        <v>59.63322696375797</v>
      </c>
      <c r="AG95" s="22"/>
      <c r="AH95" s="22"/>
      <c r="AI95" s="21"/>
    </row>
    <row r="96" spans="1:35">
      <c r="A96" s="320"/>
      <c r="B96" s="20" t="s">
        <v>13</v>
      </c>
      <c r="C96" s="19" t="s">
        <v>52</v>
      </c>
      <c r="D96" s="18">
        <v>1.4455594244604315</v>
      </c>
      <c r="E96" s="13"/>
      <c r="F96" s="12"/>
      <c r="G96" s="16"/>
      <c r="H96" s="15">
        <v>0.47698155075939247</v>
      </c>
      <c r="I96" s="13"/>
      <c r="J96" s="12"/>
      <c r="K96" s="16"/>
      <c r="L96" s="17">
        <v>15.492707194244604</v>
      </c>
      <c r="M96" s="13"/>
      <c r="N96" s="12"/>
      <c r="O96" s="16"/>
      <c r="P96" s="17">
        <v>13.256977745803356</v>
      </c>
      <c r="Q96" s="13"/>
      <c r="R96" s="12"/>
      <c r="S96" s="16"/>
      <c r="T96" s="17">
        <v>28.301173501199038</v>
      </c>
      <c r="U96" s="13"/>
      <c r="V96" s="12"/>
      <c r="W96" s="16"/>
      <c r="X96" s="95" t="s">
        <v>104</v>
      </c>
      <c r="Y96" s="322"/>
      <c r="Z96" s="322"/>
      <c r="AA96" s="323"/>
      <c r="AB96" s="74" t="s">
        <v>104</v>
      </c>
      <c r="AC96" s="322"/>
      <c r="AD96" s="322"/>
      <c r="AE96" s="348"/>
      <c r="AF96" s="17">
        <f t="shared" si="3"/>
        <v>58.973399416466819</v>
      </c>
      <c r="AG96" s="13"/>
      <c r="AH96" s="12"/>
      <c r="AI96" s="11"/>
    </row>
    <row r="97" spans="1:35">
      <c r="A97" s="321"/>
      <c r="B97" s="41" t="s">
        <v>17</v>
      </c>
      <c r="C97" s="40" t="s">
        <v>51</v>
      </c>
      <c r="D97" s="39">
        <v>1.104677270495827</v>
      </c>
      <c r="E97" s="48" t="str">
        <f>(IF(((G97)&gt;0.05),"-",IF(((G97)&gt;0.01),"*",IF(((G97)&gt;0.001),"**","***"))))</f>
        <v>-</v>
      </c>
      <c r="F97" s="47" t="s">
        <v>38</v>
      </c>
      <c r="G97" s="49">
        <f>TTEST(D88:D92,D93:D97,2,2)</f>
        <v>0.45879312044381049</v>
      </c>
      <c r="H97" s="37">
        <v>0.44389540173457692</v>
      </c>
      <c r="I97" s="48" t="str">
        <f>(IF(((K97)&gt;0.05),"-",IF(((K97)&gt;0.01),"*",IF(((K97)&gt;0.001),"**","***"))))</f>
        <v>-</v>
      </c>
      <c r="J97" s="47" t="s">
        <v>38</v>
      </c>
      <c r="K97" s="49">
        <f>TTEST(H88:H92,H93:H97,2,2)</f>
        <v>0.70252522486007229</v>
      </c>
      <c r="L97" s="38">
        <v>14.711175257731957</v>
      </c>
      <c r="M97" s="48" t="str">
        <f>(IF(((O97)&gt;0.05),"-",IF(((O97)&gt;0.01),"*",IF(((O97)&gt;0.001),"**","***"))))</f>
        <v>***</v>
      </c>
      <c r="N97" s="47" t="s">
        <v>38</v>
      </c>
      <c r="O97" s="49">
        <f>TTEST(L88:L92,L93:L97,2,2)</f>
        <v>3.620656277036413E-4</v>
      </c>
      <c r="P97" s="38">
        <v>12.488863279332351</v>
      </c>
      <c r="Q97" s="48" t="str">
        <f>(IF(((S97)&gt;0.05),"-",IF(((S97)&gt;0.01),"*",IF(((S97)&gt;0.001),"**","***"))))</f>
        <v>-</v>
      </c>
      <c r="R97" s="47" t="s">
        <v>38</v>
      </c>
      <c r="S97" s="49">
        <f>TTEST(P88:P92,P93:P97,2,2)</f>
        <v>0.76097287795933766</v>
      </c>
      <c r="T97" s="38">
        <v>29.01226202749141</v>
      </c>
      <c r="U97" s="48" t="str">
        <f>(IF(((W97)&gt;0.05),"-",IF(((W97)&gt;0.01),"*",IF(((W97)&gt;0.001),"**","***"))))</f>
        <v>-</v>
      </c>
      <c r="V97" s="47" t="s">
        <v>38</v>
      </c>
      <c r="W97" s="49">
        <f>TTEST(T88:T92,T93:T97,2,2)</f>
        <v>0.58148606166410621</v>
      </c>
      <c r="X97" s="93" t="s">
        <v>104</v>
      </c>
      <c r="Y97" s="324"/>
      <c r="Z97" s="324"/>
      <c r="AA97" s="325"/>
      <c r="AB97" s="76" t="s">
        <v>104</v>
      </c>
      <c r="AC97" s="324"/>
      <c r="AD97" s="324"/>
      <c r="AE97" s="351"/>
      <c r="AF97" s="38">
        <f t="shared" si="3"/>
        <v>57.760873236786125</v>
      </c>
      <c r="AG97" s="48" t="str">
        <f>(IF(((AI97)&gt;0.05),"-",IF(((AI97)&gt;0.01),"*",IF(((AI97)&gt;0.001),"**","***"))))</f>
        <v>***</v>
      </c>
      <c r="AH97" s="47" t="s">
        <v>38</v>
      </c>
      <c r="AI97" s="46">
        <f>TTEST(AF88:AF92,AF93:AF97,2,2)</f>
        <v>7.8867552222602227E-4</v>
      </c>
    </row>
    <row r="98" spans="1:35">
      <c r="A98" s="320">
        <v>8</v>
      </c>
      <c r="B98" s="20" t="s">
        <v>24</v>
      </c>
      <c r="C98" s="19" t="s">
        <v>50</v>
      </c>
      <c r="D98" s="18">
        <v>2.4704988124690748</v>
      </c>
      <c r="E98" s="44">
        <f>AVERAGE(D98:D102)</f>
        <v>1.9858159731982723</v>
      </c>
      <c r="F98" s="43" t="s">
        <v>40</v>
      </c>
      <c r="G98" s="45">
        <f>STDEVP(D98:D102)</f>
        <v>0.24975131002409681</v>
      </c>
      <c r="H98" s="15">
        <v>0.79966216394524159</v>
      </c>
      <c r="I98" s="44">
        <f>AVERAGE(H98:H102)</f>
        <v>0.73960065431717736</v>
      </c>
      <c r="J98" s="43" t="s">
        <v>40</v>
      </c>
      <c r="K98" s="45">
        <f>STDEVP(H98:H102)</f>
        <v>7.9592330903968625E-2</v>
      </c>
      <c r="L98" s="17">
        <v>19.98388624443345</v>
      </c>
      <c r="M98" s="44">
        <f>AVERAGE(L98:L102)</f>
        <v>27.78158982462611</v>
      </c>
      <c r="N98" s="43" t="s">
        <v>40</v>
      </c>
      <c r="O98" s="45">
        <f>STDEVP(L98:L102)</f>
        <v>4.6753004294728093</v>
      </c>
      <c r="P98" s="17">
        <v>13.938114596734289</v>
      </c>
      <c r="Q98" s="44">
        <f>AVERAGE(P98:P102)</f>
        <v>13.489301984946547</v>
      </c>
      <c r="R98" s="43" t="s">
        <v>40</v>
      </c>
      <c r="S98" s="45">
        <f>STDEVP(P98:P102)</f>
        <v>1.2682039173732742</v>
      </c>
      <c r="T98" s="17">
        <v>26.507980875804055</v>
      </c>
      <c r="U98" s="44">
        <f>AVERAGE(T98:T102)</f>
        <v>30.052675000362182</v>
      </c>
      <c r="V98" s="43" t="s">
        <v>40</v>
      </c>
      <c r="W98" s="45">
        <f>STDEVP(T98:T102)</f>
        <v>2.8464140619763043</v>
      </c>
      <c r="X98" s="95" t="s">
        <v>104</v>
      </c>
      <c r="Y98" s="322" t="s">
        <v>104</v>
      </c>
      <c r="Z98" s="322"/>
      <c r="AA98" s="323"/>
      <c r="AB98" s="74" t="s">
        <v>104</v>
      </c>
      <c r="AC98" s="322" t="s">
        <v>104</v>
      </c>
      <c r="AD98" s="322"/>
      <c r="AE98" s="348"/>
      <c r="AF98" s="17">
        <f t="shared" si="3"/>
        <v>63.700142693386113</v>
      </c>
      <c r="AG98" s="44">
        <f>AVERAGE(AF98:AF102)</f>
        <v>74.048983437450289</v>
      </c>
      <c r="AH98" s="43" t="s">
        <v>40</v>
      </c>
      <c r="AI98" s="42">
        <f>STDEVP(AF98:AF102)</f>
        <v>6.5779829089971846</v>
      </c>
    </row>
    <row r="99" spans="1:35">
      <c r="A99" s="320"/>
      <c r="B99" s="20" t="s">
        <v>29</v>
      </c>
      <c r="C99" s="19" t="s">
        <v>49</v>
      </c>
      <c r="D99" s="18">
        <v>1.9503643034209219</v>
      </c>
      <c r="E99" s="22"/>
      <c r="F99" s="25" t="s">
        <v>39</v>
      </c>
      <c r="G99" s="26">
        <f>G98/E98</f>
        <v>0.12576760052033309</v>
      </c>
      <c r="H99" s="15">
        <v>0.85393472153363081</v>
      </c>
      <c r="I99" s="22"/>
      <c r="J99" s="25" t="s">
        <v>39</v>
      </c>
      <c r="K99" s="26">
        <f>K98/I98</f>
        <v>0.1076152791907016</v>
      </c>
      <c r="L99" s="17">
        <v>25.088532176499751</v>
      </c>
      <c r="M99" s="22"/>
      <c r="N99" s="25" t="s">
        <v>39</v>
      </c>
      <c r="O99" s="26">
        <f>O98/M98</f>
        <v>0.16828772071670778</v>
      </c>
      <c r="P99" s="17">
        <v>13.618105106593951</v>
      </c>
      <c r="Q99" s="22"/>
      <c r="R99" s="25" t="s">
        <v>39</v>
      </c>
      <c r="S99" s="26">
        <f>S98/Q98</f>
        <v>9.4015533108275928E-2</v>
      </c>
      <c r="T99" s="17">
        <v>28.328837208725833</v>
      </c>
      <c r="U99" s="22"/>
      <c r="V99" s="25" t="s">
        <v>39</v>
      </c>
      <c r="W99" s="26">
        <f>W98/U98</f>
        <v>9.4714166440824338E-2</v>
      </c>
      <c r="X99" s="95" t="s">
        <v>104</v>
      </c>
      <c r="Y99" s="322"/>
      <c r="Z99" s="322"/>
      <c r="AA99" s="323"/>
      <c r="AB99" s="74" t="s">
        <v>104</v>
      </c>
      <c r="AC99" s="322"/>
      <c r="AD99" s="322"/>
      <c r="AE99" s="348"/>
      <c r="AF99" s="17">
        <f t="shared" si="3"/>
        <v>69.839773516774088</v>
      </c>
      <c r="AG99" s="22"/>
      <c r="AH99" s="25" t="s">
        <v>39</v>
      </c>
      <c r="AI99" s="24">
        <f>AI98/AG98</f>
        <v>8.8832859056784411E-2</v>
      </c>
    </row>
    <row r="100" spans="1:35">
      <c r="A100" s="320"/>
      <c r="B100" s="20" t="s">
        <v>32</v>
      </c>
      <c r="C100" s="19" t="s">
        <v>48</v>
      </c>
      <c r="D100" s="18">
        <v>1.9109504433497535</v>
      </c>
      <c r="E100" s="22"/>
      <c r="F100" s="22"/>
      <c r="G100" s="23"/>
      <c r="H100" s="15">
        <v>0.73624454844006559</v>
      </c>
      <c r="I100" s="22"/>
      <c r="J100" s="22"/>
      <c r="K100" s="23"/>
      <c r="L100" s="17">
        <v>31.128928719211821</v>
      </c>
      <c r="M100" s="22"/>
      <c r="N100" s="22"/>
      <c r="O100" s="23"/>
      <c r="P100" s="17">
        <v>14.40462290640394</v>
      </c>
      <c r="Q100" s="22"/>
      <c r="R100" s="22"/>
      <c r="S100" s="23"/>
      <c r="T100" s="17">
        <v>28.629733128078819</v>
      </c>
      <c r="U100" s="22"/>
      <c r="V100" s="22"/>
      <c r="W100" s="23"/>
      <c r="X100" s="95" t="s">
        <v>104</v>
      </c>
      <c r="Y100" s="322"/>
      <c r="Z100" s="322"/>
      <c r="AA100" s="323"/>
      <c r="AB100" s="74" t="s">
        <v>104</v>
      </c>
      <c r="AC100" s="322"/>
      <c r="AD100" s="322"/>
      <c r="AE100" s="348"/>
      <c r="AF100" s="17">
        <f t="shared" si="3"/>
        <v>76.8104797454844</v>
      </c>
      <c r="AG100" s="22"/>
      <c r="AH100" s="22"/>
      <c r="AI100" s="21"/>
    </row>
    <row r="101" spans="1:35">
      <c r="A101" s="320"/>
      <c r="B101" s="20" t="s">
        <v>34</v>
      </c>
      <c r="C101" s="19" t="s">
        <v>47</v>
      </c>
      <c r="D101" s="18">
        <v>1.7951228052967139</v>
      </c>
      <c r="E101" s="13"/>
      <c r="F101" s="12"/>
      <c r="G101" s="16"/>
      <c r="H101" s="15">
        <v>0.66743228706882463</v>
      </c>
      <c r="I101" s="13"/>
      <c r="J101" s="12"/>
      <c r="K101" s="16"/>
      <c r="L101" s="17">
        <v>29.850551692005883</v>
      </c>
      <c r="M101" s="13"/>
      <c r="N101" s="12"/>
      <c r="O101" s="16"/>
      <c r="P101" s="17">
        <v>11.029439283962727</v>
      </c>
      <c r="Q101" s="13"/>
      <c r="R101" s="12"/>
      <c r="S101" s="16"/>
      <c r="T101" s="17">
        <v>33.928137101520356</v>
      </c>
      <c r="U101" s="13"/>
      <c r="V101" s="12"/>
      <c r="W101" s="16"/>
      <c r="X101" s="95" t="s">
        <v>104</v>
      </c>
      <c r="Y101" s="322"/>
      <c r="Z101" s="322"/>
      <c r="AA101" s="323"/>
      <c r="AB101" s="74" t="s">
        <v>104</v>
      </c>
      <c r="AC101" s="322"/>
      <c r="AD101" s="322"/>
      <c r="AE101" s="348"/>
      <c r="AF101" s="17">
        <f t="shared" si="3"/>
        <v>77.270683169854493</v>
      </c>
      <c r="AG101" s="13"/>
      <c r="AH101" s="12"/>
      <c r="AI101" s="11"/>
    </row>
    <row r="102" spans="1:35" ht="16" thickBot="1">
      <c r="A102" s="321"/>
      <c r="B102" s="41" t="s">
        <v>37</v>
      </c>
      <c r="C102" s="40" t="s">
        <v>46</v>
      </c>
      <c r="D102" s="39">
        <v>1.8021435014548981</v>
      </c>
      <c r="E102" s="48"/>
      <c r="F102" s="47"/>
      <c r="G102" s="49"/>
      <c r="H102" s="37">
        <v>0.64072955059812475</v>
      </c>
      <c r="I102" s="48"/>
      <c r="J102" s="47"/>
      <c r="K102" s="49"/>
      <c r="L102" s="38">
        <v>32.856050290979631</v>
      </c>
      <c r="M102" s="48"/>
      <c r="N102" s="47"/>
      <c r="O102" s="49"/>
      <c r="P102" s="52">
        <v>14.456228031037828</v>
      </c>
      <c r="Q102" s="48"/>
      <c r="R102" s="47"/>
      <c r="S102" s="49"/>
      <c r="T102" s="38">
        <v>32.868686687681858</v>
      </c>
      <c r="U102" s="48"/>
      <c r="V102" s="47"/>
      <c r="W102" s="49"/>
      <c r="X102" s="93" t="s">
        <v>104</v>
      </c>
      <c r="Y102" s="324"/>
      <c r="Z102" s="324"/>
      <c r="AA102" s="325"/>
      <c r="AB102" s="76" t="s">
        <v>104</v>
      </c>
      <c r="AC102" s="324"/>
      <c r="AD102" s="324"/>
      <c r="AE102" s="351"/>
      <c r="AF102" s="38">
        <f t="shared" si="3"/>
        <v>82.623838061752338</v>
      </c>
      <c r="AG102" s="48"/>
      <c r="AH102" s="47"/>
      <c r="AI102" s="46"/>
    </row>
    <row r="103" spans="1:35" ht="16" thickTop="1">
      <c r="A103" s="319">
        <v>9</v>
      </c>
      <c r="B103" s="20" t="s">
        <v>25</v>
      </c>
      <c r="C103" s="19" t="s">
        <v>45</v>
      </c>
      <c r="D103" s="18">
        <v>1.531935190343547</v>
      </c>
      <c r="E103" s="44">
        <f>AVERAGE(D103:D107)</f>
        <v>1.5768282516890786</v>
      </c>
      <c r="F103" s="43" t="s">
        <v>40</v>
      </c>
      <c r="G103" s="45">
        <f>STDEVP(D103:D107)</f>
        <v>0.28477671896869189</v>
      </c>
      <c r="H103" s="15">
        <v>0.61979843701640369</v>
      </c>
      <c r="I103" s="44">
        <f>AVERAGE(H103:H107)</f>
        <v>0.58527186007141307</v>
      </c>
      <c r="J103" s="43" t="s">
        <v>40</v>
      </c>
      <c r="K103" s="45">
        <f>STDEVP(H103:H107)</f>
        <v>5.0853878921988255E-2</v>
      </c>
      <c r="L103" s="17">
        <v>15.922778737233056</v>
      </c>
      <c r="M103" s="44">
        <f>AVERAGE(L103:L107)</f>
        <v>17.154703412790052</v>
      </c>
      <c r="N103" s="43" t="s">
        <v>40</v>
      </c>
      <c r="O103" s="45">
        <f>STDEVP(L103:L107)</f>
        <v>1.3534288320606045</v>
      </c>
      <c r="P103" s="17">
        <v>12.455607985143919</v>
      </c>
      <c r="Q103" s="44">
        <f>AVERAGE(P103:P107)</f>
        <v>11.494535611645384</v>
      </c>
      <c r="R103" s="43" t="s">
        <v>40</v>
      </c>
      <c r="S103" s="45">
        <f>STDEVP(P103:P107)</f>
        <v>0.99555832682101275</v>
      </c>
      <c r="T103" s="17">
        <v>31.405248816155993</v>
      </c>
      <c r="U103" s="44">
        <f>AVERAGE(T103:T107)</f>
        <v>29.743110334586095</v>
      </c>
      <c r="V103" s="43" t="s">
        <v>40</v>
      </c>
      <c r="W103" s="45">
        <f>STDEVP(T103:T107)</f>
        <v>1.4583686873956867</v>
      </c>
      <c r="X103" s="74" t="s">
        <v>104</v>
      </c>
      <c r="Y103" s="326" t="s">
        <v>104</v>
      </c>
      <c r="Z103" s="326"/>
      <c r="AA103" s="327"/>
      <c r="AB103" s="74" t="s">
        <v>104</v>
      </c>
      <c r="AC103" s="326" t="s">
        <v>104</v>
      </c>
      <c r="AD103" s="326"/>
      <c r="AE103" s="352"/>
      <c r="AF103" s="17">
        <f t="shared" si="3"/>
        <v>61.935369165892922</v>
      </c>
      <c r="AG103" s="44">
        <f>AVERAGE(AF103:AF107)</f>
        <v>60.554449470782025</v>
      </c>
      <c r="AH103" s="43" t="s">
        <v>40</v>
      </c>
      <c r="AI103" s="42">
        <f>STDEVP(AF103:AF107)</f>
        <v>2.7261941651435113</v>
      </c>
    </row>
    <row r="104" spans="1:35">
      <c r="A104" s="320"/>
      <c r="B104" s="20" t="s">
        <v>8</v>
      </c>
      <c r="C104" s="19" t="s">
        <v>44</v>
      </c>
      <c r="D104" s="18">
        <v>1.1964062469966363</v>
      </c>
      <c r="E104" s="22"/>
      <c r="F104" s="25" t="s">
        <v>39</v>
      </c>
      <c r="G104" s="26">
        <f>G103/E103</f>
        <v>0.1806009745599387</v>
      </c>
      <c r="H104" s="15">
        <v>0.66396887714239949</v>
      </c>
      <c r="I104" s="22"/>
      <c r="J104" s="25" t="s">
        <v>39</v>
      </c>
      <c r="K104" s="26">
        <f>K103/I103</f>
        <v>8.6889328517833098E-2</v>
      </c>
      <c r="L104" s="17">
        <v>18.962546419990389</v>
      </c>
      <c r="M104" s="22"/>
      <c r="N104" s="25" t="s">
        <v>39</v>
      </c>
      <c r="O104" s="26">
        <f>O103/M103</f>
        <v>7.8895495858676695E-2</v>
      </c>
      <c r="P104" s="17">
        <v>12.345614512253725</v>
      </c>
      <c r="Q104" s="22"/>
      <c r="R104" s="25" t="s">
        <v>39</v>
      </c>
      <c r="S104" s="26">
        <f>S103/Q103</f>
        <v>8.6611443946668823E-2</v>
      </c>
      <c r="T104" s="17">
        <v>29.025000456511297</v>
      </c>
      <c r="U104" s="22"/>
      <c r="V104" s="25" t="s">
        <v>39</v>
      </c>
      <c r="W104" s="26">
        <f>W103/U103</f>
        <v>4.9032151344974031E-2</v>
      </c>
      <c r="X104" s="74" t="s">
        <v>104</v>
      </c>
      <c r="Y104" s="322"/>
      <c r="Z104" s="322"/>
      <c r="AA104" s="323"/>
      <c r="AB104" s="74" t="s">
        <v>104</v>
      </c>
      <c r="AC104" s="322"/>
      <c r="AD104" s="322"/>
      <c r="AE104" s="348"/>
      <c r="AF104" s="17">
        <f t="shared" si="3"/>
        <v>62.19353651289444</v>
      </c>
      <c r="AG104" s="22"/>
      <c r="AH104" s="25" t="s">
        <v>39</v>
      </c>
      <c r="AI104" s="24">
        <f>AI103/AG103</f>
        <v>4.5020542486459571E-2</v>
      </c>
    </row>
    <row r="105" spans="1:35">
      <c r="A105" s="320"/>
      <c r="B105" s="20" t="s">
        <v>11</v>
      </c>
      <c r="C105" s="19" t="s">
        <v>43</v>
      </c>
      <c r="D105" s="18">
        <v>1.95052194002726</v>
      </c>
      <c r="E105" s="22"/>
      <c r="F105" s="22"/>
      <c r="G105" s="23"/>
      <c r="H105" s="15">
        <v>0.52529669847039218</v>
      </c>
      <c r="I105" s="22"/>
      <c r="J105" s="22"/>
      <c r="K105" s="23"/>
      <c r="L105" s="17">
        <v>15.876269513857336</v>
      </c>
      <c r="M105" s="22"/>
      <c r="N105" s="22"/>
      <c r="O105" s="23"/>
      <c r="P105" s="17">
        <v>11.001292639709222</v>
      </c>
      <c r="Q105" s="22"/>
      <c r="R105" s="22"/>
      <c r="S105" s="23"/>
      <c r="T105" s="17">
        <v>28.087195615629259</v>
      </c>
      <c r="U105" s="22"/>
      <c r="V105" s="22"/>
      <c r="W105" s="23"/>
      <c r="X105" s="74" t="s">
        <v>104</v>
      </c>
      <c r="Y105" s="322"/>
      <c r="Z105" s="322"/>
      <c r="AA105" s="323"/>
      <c r="AB105" s="74" t="s">
        <v>104</v>
      </c>
      <c r="AC105" s="322"/>
      <c r="AD105" s="322"/>
      <c r="AE105" s="348"/>
      <c r="AF105" s="17">
        <f t="shared" si="3"/>
        <v>57.44057640769347</v>
      </c>
      <c r="AG105" s="22"/>
      <c r="AH105" s="22"/>
      <c r="AI105" s="21"/>
    </row>
    <row r="106" spans="1:35">
      <c r="A106" s="320"/>
      <c r="B106" s="20" t="s">
        <v>14</v>
      </c>
      <c r="C106" s="19" t="s">
        <v>42</v>
      </c>
      <c r="D106" s="18">
        <v>1.8453046094129064</v>
      </c>
      <c r="E106" s="13"/>
      <c r="F106" s="12"/>
      <c r="G106" s="16"/>
      <c r="H106" s="15">
        <v>0.57493509623160277</v>
      </c>
      <c r="I106" s="13"/>
      <c r="J106" s="12"/>
      <c r="K106" s="16"/>
      <c r="L106" s="17">
        <v>16.38977214944202</v>
      </c>
      <c r="M106" s="13"/>
      <c r="N106" s="12"/>
      <c r="O106" s="16"/>
      <c r="P106" s="17">
        <v>9.7875514313440082</v>
      </c>
      <c r="Q106" s="13"/>
      <c r="R106" s="12"/>
      <c r="S106" s="16"/>
      <c r="T106" s="17">
        <v>28.622509194565747</v>
      </c>
      <c r="U106" s="13"/>
      <c r="V106" s="12"/>
      <c r="W106" s="16"/>
      <c r="X106" s="74" t="s">
        <v>104</v>
      </c>
      <c r="Y106" s="322"/>
      <c r="Z106" s="322"/>
      <c r="AA106" s="323"/>
      <c r="AB106" s="74" t="s">
        <v>104</v>
      </c>
      <c r="AC106" s="322"/>
      <c r="AD106" s="322"/>
      <c r="AE106" s="348"/>
      <c r="AF106" s="17">
        <f t="shared" si="3"/>
        <v>57.220072480996279</v>
      </c>
      <c r="AG106" s="13"/>
      <c r="AH106" s="12"/>
      <c r="AI106" s="11"/>
    </row>
    <row r="107" spans="1:35">
      <c r="A107" s="321"/>
      <c r="B107" s="41" t="s">
        <v>18</v>
      </c>
      <c r="C107" s="40" t="s">
        <v>41</v>
      </c>
      <c r="D107" s="39">
        <v>1.3599732716650439</v>
      </c>
      <c r="E107" s="48" t="str">
        <f>(IF(((G107)&gt;0.05),"-",IF(((G107)&gt;0.01),"*",IF(((G107)&gt;0.001),"**","***"))))</f>
        <v>-</v>
      </c>
      <c r="F107" s="47" t="s">
        <v>38</v>
      </c>
      <c r="G107" s="49">
        <f>TTEST(D98:D102,D103:D107,2,2)</f>
        <v>6.283774022518776E-2</v>
      </c>
      <c r="H107" s="37">
        <v>0.54236019149626746</v>
      </c>
      <c r="I107" s="48" t="str">
        <f>(IF(((K107)&gt;0.05),"-",IF(((K107)&gt;0.01),"*",IF(((K107)&gt;0.001),"**","***"))))</f>
        <v>*</v>
      </c>
      <c r="J107" s="47" t="s">
        <v>38</v>
      </c>
      <c r="K107" s="49">
        <f>TTEST(H98:H102,H103:H107,2,2)</f>
        <v>1.1391908276339412E-2</v>
      </c>
      <c r="L107" s="38">
        <v>18.622150243427459</v>
      </c>
      <c r="M107" s="48" t="str">
        <f>(IF(((O107)&gt;0.05),"-",IF(((O107)&gt;0.01),"*",IF(((O107)&gt;0.001),"**","***"))))</f>
        <v>**</v>
      </c>
      <c r="N107" s="47" t="s">
        <v>38</v>
      </c>
      <c r="O107" s="49">
        <f>TTEST(L98:L102,L103:L107,2,2)</f>
        <v>2.3911022200879895E-3</v>
      </c>
      <c r="P107" s="38">
        <v>11.882611489776046</v>
      </c>
      <c r="Q107" s="48" t="str">
        <f>(IF(((S107)&gt;0.05),"-",IF(((S107)&gt;0.01),"*",IF(((S107)&gt;0.001),"**","***"))))</f>
        <v>*</v>
      </c>
      <c r="R107" s="47" t="s">
        <v>38</v>
      </c>
      <c r="S107" s="49">
        <f>TTEST(P98:P102,P103:P107,2,2)</f>
        <v>3.8442712924054573E-2</v>
      </c>
      <c r="T107" s="38">
        <v>31.575597590068163</v>
      </c>
      <c r="U107" s="48" t="str">
        <f>(IF(((W107)&gt;0.05),"-",IF(((W107)&gt;0.01),"*",IF(((W107)&gt;0.001),"**","***"))))</f>
        <v>-</v>
      </c>
      <c r="V107" s="47" t="s">
        <v>38</v>
      </c>
      <c r="W107" s="49">
        <f>TTEST(T98:T102,T103:T107,2,2)</f>
        <v>0.8513273809359363</v>
      </c>
      <c r="X107" s="76" t="s">
        <v>104</v>
      </c>
      <c r="Y107" s="324"/>
      <c r="Z107" s="324"/>
      <c r="AA107" s="325"/>
      <c r="AB107" s="76" t="s">
        <v>104</v>
      </c>
      <c r="AC107" s="324"/>
      <c r="AD107" s="324"/>
      <c r="AE107" s="351"/>
      <c r="AF107" s="38">
        <f t="shared" si="3"/>
        <v>63.982692786432985</v>
      </c>
      <c r="AG107" s="48" t="str">
        <f>(IF(((AI107)&gt;0.05),"-",IF(((AI107)&gt;0.01),"*",IF(((AI107)&gt;0.001),"**","***"))))</f>
        <v>**</v>
      </c>
      <c r="AH107" s="47" t="s">
        <v>38</v>
      </c>
      <c r="AI107" s="46">
        <f>TTEST(AF98:AF102,AF103:AF107,2,2)</f>
        <v>5.3094387284965501E-3</v>
      </c>
    </row>
    <row r="108" spans="1:35" ht="16" thickBot="1"/>
    <row r="109" spans="1:35" ht="16" thickBot="1">
      <c r="A109" s="72" t="s">
        <v>103</v>
      </c>
      <c r="B109" s="71" t="s">
        <v>102</v>
      </c>
      <c r="C109" s="70" t="s">
        <v>101</v>
      </c>
      <c r="D109" s="337" t="s">
        <v>118</v>
      </c>
      <c r="E109" s="334"/>
      <c r="F109" s="334"/>
      <c r="G109" s="335"/>
      <c r="H109" s="333" t="s">
        <v>117</v>
      </c>
      <c r="I109" s="334"/>
      <c r="J109" s="334"/>
      <c r="K109" s="335"/>
      <c r="L109" s="333" t="s">
        <v>116</v>
      </c>
      <c r="M109" s="334"/>
      <c r="N109" s="334"/>
      <c r="O109" s="335"/>
      <c r="P109" s="333" t="s">
        <v>115</v>
      </c>
      <c r="Q109" s="334"/>
      <c r="R109" s="334"/>
      <c r="S109" s="335"/>
      <c r="T109" s="333" t="s">
        <v>114</v>
      </c>
      <c r="U109" s="334"/>
      <c r="V109" s="334"/>
      <c r="W109" s="335"/>
      <c r="X109" s="333" t="s">
        <v>113</v>
      </c>
      <c r="Y109" s="334"/>
      <c r="Z109" s="334"/>
      <c r="AA109" s="335"/>
      <c r="AB109" s="333" t="s">
        <v>112</v>
      </c>
      <c r="AC109" s="334"/>
      <c r="AD109" s="334"/>
      <c r="AE109" s="336"/>
      <c r="AF109" s="356" t="s">
        <v>111</v>
      </c>
      <c r="AG109" s="357"/>
      <c r="AH109" s="357"/>
      <c r="AI109" s="358"/>
    </row>
    <row r="110" spans="1:35">
      <c r="A110" s="344">
        <v>1</v>
      </c>
      <c r="B110" s="69" t="s">
        <v>0</v>
      </c>
      <c r="C110" s="68" t="s">
        <v>94</v>
      </c>
      <c r="D110" s="67">
        <v>2.5084327718960537</v>
      </c>
      <c r="E110" s="62">
        <f>AVERAGE(D110:D114)</f>
        <v>2.6358298098757222</v>
      </c>
      <c r="F110" s="61" t="s">
        <v>40</v>
      </c>
      <c r="G110" s="65">
        <f>STDEVP(D110:D114)</f>
        <v>9.9301196369546804E-2</v>
      </c>
      <c r="H110" s="64">
        <v>0.18351913699069616</v>
      </c>
      <c r="I110" s="62">
        <f>AVERAGE(H110:H114)</f>
        <v>0.17592645196860687</v>
      </c>
      <c r="J110" s="61" t="s">
        <v>40</v>
      </c>
      <c r="K110" s="65">
        <f>STDEVP(H110:H114)</f>
        <v>1.6347117697763293E-2</v>
      </c>
      <c r="L110" s="66">
        <v>0.19083607635547001</v>
      </c>
      <c r="M110" s="62">
        <f>AVERAGE(L110:L114)</f>
        <v>0.15216431897427951</v>
      </c>
      <c r="N110" s="61" t="s">
        <v>40</v>
      </c>
      <c r="O110" s="65">
        <f>STDEVP(L110:L114)</f>
        <v>2.4737751814437513E-2</v>
      </c>
      <c r="P110" s="99">
        <v>9.0903761629772206E-2</v>
      </c>
      <c r="Q110" s="62">
        <f>AVERAGE(P110:P114)</f>
        <v>9.9953525785500735E-2</v>
      </c>
      <c r="R110" s="61" t="s">
        <v>40</v>
      </c>
      <c r="S110" s="65">
        <f>STDEVP(P110:P114)</f>
        <v>1.0819455743088116E-2</v>
      </c>
      <c r="T110" s="64">
        <v>0.24082834456207888</v>
      </c>
      <c r="U110" s="62">
        <f>AVERAGE(T110:T114)</f>
        <v>0.16801669997659499</v>
      </c>
      <c r="V110" s="61" t="s">
        <v>40</v>
      </c>
      <c r="W110" s="65">
        <f>STDEVP(T110:T114)</f>
        <v>4.2015302033826946E-2</v>
      </c>
      <c r="X110" s="78" t="s">
        <v>104</v>
      </c>
      <c r="Y110" s="338" t="s">
        <v>104</v>
      </c>
      <c r="Z110" s="338"/>
      <c r="AA110" s="339"/>
      <c r="AB110" s="78" t="s">
        <v>104</v>
      </c>
      <c r="AC110" s="338" t="s">
        <v>104</v>
      </c>
      <c r="AD110" s="338"/>
      <c r="AE110" s="347"/>
      <c r="AF110" s="63">
        <f t="shared" ref="AF110:AF134" si="4">SUM(D110,H110,L110,P110,T110,X110,AB110)</f>
        <v>3.2145200914340708</v>
      </c>
      <c r="AG110" s="62">
        <f>AVERAGE(AF110:AF114)</f>
        <v>3.2318908065807044</v>
      </c>
      <c r="AH110" s="61" t="s">
        <v>40</v>
      </c>
      <c r="AI110" s="60">
        <f>STDEVP(AF110:AF114)</f>
        <v>7.5418695101577393E-2</v>
      </c>
    </row>
    <row r="111" spans="1:35">
      <c r="A111" s="320"/>
      <c r="B111" s="20" t="s">
        <v>2</v>
      </c>
      <c r="C111" s="19" t="s">
        <v>93</v>
      </c>
      <c r="D111" s="18">
        <v>2.7922134541984733</v>
      </c>
      <c r="E111" s="22"/>
      <c r="F111" s="25" t="s">
        <v>39</v>
      </c>
      <c r="G111" s="26">
        <f>G110/E110</f>
        <v>3.7673599409754302E-2</v>
      </c>
      <c r="H111" s="15">
        <v>0.16728185432569975</v>
      </c>
      <c r="I111" s="22"/>
      <c r="J111" s="25" t="s">
        <v>39</v>
      </c>
      <c r="K111" s="26">
        <f>K110/I110</f>
        <v>9.2920180648447051E-2</v>
      </c>
      <c r="L111" s="17">
        <v>0.15776458333333335</v>
      </c>
      <c r="M111" s="22"/>
      <c r="N111" s="25" t="s">
        <v>39</v>
      </c>
      <c r="O111" s="26">
        <f>O110/M110</f>
        <v>0.16257261874000145</v>
      </c>
      <c r="P111" s="98">
        <v>8.6094759860050885E-2</v>
      </c>
      <c r="Q111" s="22"/>
      <c r="R111" s="25" t="s">
        <v>39</v>
      </c>
      <c r="S111" s="26">
        <f>S110/Q110</f>
        <v>0.10824486338087322</v>
      </c>
      <c r="T111" s="15">
        <v>0.13807123091603052</v>
      </c>
      <c r="U111" s="22"/>
      <c r="V111" s="25" t="s">
        <v>39</v>
      </c>
      <c r="W111" s="26">
        <f>W110/U110</f>
        <v>0.25006622579588667</v>
      </c>
      <c r="X111" s="74" t="s">
        <v>104</v>
      </c>
      <c r="Y111" s="322"/>
      <c r="Z111" s="322"/>
      <c r="AA111" s="323"/>
      <c r="AB111" s="74" t="s">
        <v>104</v>
      </c>
      <c r="AC111" s="322"/>
      <c r="AD111" s="322"/>
      <c r="AE111" s="348"/>
      <c r="AF111" s="14">
        <f t="shared" si="4"/>
        <v>3.3414258826335876</v>
      </c>
      <c r="AG111" s="22"/>
      <c r="AH111" s="25" t="s">
        <v>39</v>
      </c>
      <c r="AI111" s="24">
        <f>AI110/AG110</f>
        <v>2.3335780697791991E-2</v>
      </c>
    </row>
    <row r="112" spans="1:35">
      <c r="A112" s="320"/>
      <c r="B112" s="20" t="s">
        <v>3</v>
      </c>
      <c r="C112" s="19" t="s">
        <v>92</v>
      </c>
      <c r="D112" s="18">
        <v>2.5618620689655174</v>
      </c>
      <c r="E112" s="22"/>
      <c r="F112" s="22"/>
      <c r="G112" s="23"/>
      <c r="H112" s="15">
        <v>0.2012118342237332</v>
      </c>
      <c r="I112" s="22"/>
      <c r="J112" s="22"/>
      <c r="K112" s="23"/>
      <c r="L112" s="17">
        <v>0.13385151367977982</v>
      </c>
      <c r="M112" s="22"/>
      <c r="N112" s="22"/>
      <c r="O112" s="23"/>
      <c r="P112" s="98">
        <v>0.11697562732718148</v>
      </c>
      <c r="Q112" s="22"/>
      <c r="R112" s="22"/>
      <c r="S112" s="23"/>
      <c r="T112" s="15">
        <v>0.18397663914521614</v>
      </c>
      <c r="U112" s="22"/>
      <c r="V112" s="22"/>
      <c r="W112" s="23"/>
      <c r="X112" s="74" t="s">
        <v>104</v>
      </c>
      <c r="Y112" s="322"/>
      <c r="Z112" s="322"/>
      <c r="AA112" s="323"/>
      <c r="AB112" s="74" t="s">
        <v>104</v>
      </c>
      <c r="AC112" s="322"/>
      <c r="AD112" s="322"/>
      <c r="AE112" s="348"/>
      <c r="AF112" s="14">
        <f t="shared" si="4"/>
        <v>3.197877683341428</v>
      </c>
      <c r="AG112" s="22"/>
      <c r="AH112" s="22"/>
      <c r="AI112" s="21"/>
    </row>
    <row r="113" spans="1:35">
      <c r="A113" s="320"/>
      <c r="B113" s="20" t="s">
        <v>4</v>
      </c>
      <c r="C113" s="19" t="s">
        <v>91</v>
      </c>
      <c r="D113" s="18">
        <v>2.6256484429065741</v>
      </c>
      <c r="E113" s="22"/>
      <c r="F113" s="22"/>
      <c r="G113" s="23"/>
      <c r="H113" s="15">
        <v>0.15217394752018454</v>
      </c>
      <c r="I113" s="22"/>
      <c r="J113" s="22"/>
      <c r="K113" s="23"/>
      <c r="L113" s="17">
        <v>0.11844085928489043</v>
      </c>
      <c r="M113" s="22"/>
      <c r="N113" s="22"/>
      <c r="O113" s="23"/>
      <c r="P113" s="98">
        <v>0.10435662485582468</v>
      </c>
      <c r="Q113" s="22"/>
      <c r="R113" s="22"/>
      <c r="S113" s="23"/>
      <c r="T113" s="15">
        <v>0.12067063148788927</v>
      </c>
      <c r="U113" s="22"/>
      <c r="V113" s="22"/>
      <c r="W113" s="23"/>
      <c r="X113" s="74" t="s">
        <v>104</v>
      </c>
      <c r="Y113" s="322"/>
      <c r="Z113" s="322"/>
      <c r="AA113" s="323"/>
      <c r="AB113" s="74" t="s">
        <v>104</v>
      </c>
      <c r="AC113" s="322"/>
      <c r="AD113" s="322"/>
      <c r="AE113" s="348"/>
      <c r="AF113" s="14">
        <f t="shared" si="4"/>
        <v>3.1212905060553626</v>
      </c>
      <c r="AG113" s="22"/>
      <c r="AH113" s="22"/>
      <c r="AI113" s="21"/>
    </row>
    <row r="114" spans="1:35" ht="16" thickBot="1">
      <c r="A114" s="345"/>
      <c r="B114" s="55" t="s">
        <v>15</v>
      </c>
      <c r="C114" s="54" t="s">
        <v>90</v>
      </c>
      <c r="D114" s="53">
        <v>2.6909923114119922</v>
      </c>
      <c r="E114" s="58"/>
      <c r="F114" s="58"/>
      <c r="G114" s="59"/>
      <c r="H114" s="51">
        <v>0.17544548678272082</v>
      </c>
      <c r="I114" s="58"/>
      <c r="J114" s="58"/>
      <c r="K114" s="59"/>
      <c r="L114" s="52">
        <v>0.15992856221792393</v>
      </c>
      <c r="M114" s="58"/>
      <c r="N114" s="58"/>
      <c r="O114" s="59"/>
      <c r="P114" s="97">
        <v>0.1014368552546744</v>
      </c>
      <c r="Q114" s="58"/>
      <c r="R114" s="58"/>
      <c r="S114" s="59"/>
      <c r="T114" s="51">
        <v>0.15653665377176015</v>
      </c>
      <c r="U114" s="58"/>
      <c r="V114" s="58"/>
      <c r="W114" s="59"/>
      <c r="X114" s="77" t="s">
        <v>104</v>
      </c>
      <c r="Y114" s="340"/>
      <c r="Z114" s="340"/>
      <c r="AA114" s="341"/>
      <c r="AB114" s="77" t="s">
        <v>104</v>
      </c>
      <c r="AC114" s="340"/>
      <c r="AD114" s="340"/>
      <c r="AE114" s="349"/>
      <c r="AF114" s="50">
        <f t="shared" si="4"/>
        <v>3.2843398694390715</v>
      </c>
      <c r="AG114" s="58"/>
      <c r="AH114" s="58"/>
      <c r="AI114" s="57"/>
    </row>
    <row r="115" spans="1:35" ht="16" thickTop="1">
      <c r="A115" s="350">
        <v>2</v>
      </c>
      <c r="B115" s="20" t="s">
        <v>21</v>
      </c>
      <c r="C115" s="19" t="s">
        <v>89</v>
      </c>
      <c r="D115" s="18">
        <v>1.5502014029995159</v>
      </c>
      <c r="E115" s="44">
        <f>AVERAGE(D115:D119)</f>
        <v>1.4572992183531335</v>
      </c>
      <c r="F115" s="43" t="s">
        <v>40</v>
      </c>
      <c r="G115" s="45">
        <f>STDEVP(D115:D119)</f>
        <v>0.11726532267339038</v>
      </c>
      <c r="H115" s="82">
        <v>9.3145944202547973E-2</v>
      </c>
      <c r="I115" s="92">
        <f>AVERAGE(H115:H119)</f>
        <v>7.819212612800866E-2</v>
      </c>
      <c r="J115" s="91" t="s">
        <v>40</v>
      </c>
      <c r="K115" s="90">
        <f>STDEVP(H115:H119)</f>
        <v>7.9807425412139268E-3</v>
      </c>
      <c r="L115" s="81">
        <v>7.62452668924367E-2</v>
      </c>
      <c r="M115" s="92">
        <f>AVERAGE(L115:L119)</f>
        <v>8.4898710131481425E-2</v>
      </c>
      <c r="N115" s="91" t="s">
        <v>40</v>
      </c>
      <c r="O115" s="90">
        <f>STDEVP(L115:L119)</f>
        <v>1.4050345427416924E-2</v>
      </c>
      <c r="P115" s="81">
        <v>8.7711135300757942E-2</v>
      </c>
      <c r="Q115" s="92">
        <f>AVERAGE(P115:P119)</f>
        <v>8.2647895264323701E-2</v>
      </c>
      <c r="R115" s="91" t="s">
        <v>40</v>
      </c>
      <c r="S115" s="90">
        <f>STDEVP(P115:P119)</f>
        <v>6.7767140404889712E-3</v>
      </c>
      <c r="T115" s="17">
        <v>0.1472686502177068</v>
      </c>
      <c r="U115" s="44">
        <f>AVERAGE(T115:T119)</f>
        <v>0.13813407697816737</v>
      </c>
      <c r="V115" s="43" t="s">
        <v>40</v>
      </c>
      <c r="W115" s="45">
        <f>STDEVP(T115:T119)</f>
        <v>1.1583770516153219E-2</v>
      </c>
      <c r="X115" s="74" t="s">
        <v>104</v>
      </c>
      <c r="Y115" s="342" t="s">
        <v>104</v>
      </c>
      <c r="Z115" s="342"/>
      <c r="AA115" s="343"/>
      <c r="AB115" s="74" t="s">
        <v>104</v>
      </c>
      <c r="AC115" s="342" t="s">
        <v>104</v>
      </c>
      <c r="AD115" s="342"/>
      <c r="AE115" s="359"/>
      <c r="AF115" s="17">
        <f t="shared" si="4"/>
        <v>1.9545723996129654</v>
      </c>
      <c r="AG115" s="44">
        <f>AVERAGE(AF115:AF119)</f>
        <v>1.8411720268551146</v>
      </c>
      <c r="AH115" s="43" t="s">
        <v>40</v>
      </c>
      <c r="AI115" s="42">
        <f>STDEVP(AF115:AF119)</f>
        <v>0.11300055941961364</v>
      </c>
    </row>
    <row r="116" spans="1:35">
      <c r="A116" s="320"/>
      <c r="B116" s="20" t="s">
        <v>26</v>
      </c>
      <c r="C116" s="19" t="s">
        <v>88</v>
      </c>
      <c r="D116" s="18">
        <v>1.4055121503897294</v>
      </c>
      <c r="E116" s="22"/>
      <c r="F116" s="25" t="s">
        <v>39</v>
      </c>
      <c r="G116" s="26">
        <f>G115/E115</f>
        <v>8.0467567124553677E-2</v>
      </c>
      <c r="H116" s="82">
        <v>7.3701085129145652E-2</v>
      </c>
      <c r="I116" s="22"/>
      <c r="J116" s="25" t="s">
        <v>39</v>
      </c>
      <c r="K116" s="26">
        <f>K115/I115</f>
        <v>0.10206580811153056</v>
      </c>
      <c r="L116" s="81">
        <v>6.9388659636252487E-2</v>
      </c>
      <c r="M116" s="22"/>
      <c r="N116" s="25" t="s">
        <v>39</v>
      </c>
      <c r="O116" s="26">
        <f>O115/M115</f>
        <v>0.16549539334175223</v>
      </c>
      <c r="P116" s="81">
        <v>7.4061447348311174E-2</v>
      </c>
      <c r="Q116" s="22"/>
      <c r="R116" s="25" t="s">
        <v>39</v>
      </c>
      <c r="S116" s="26">
        <f>S115/Q115</f>
        <v>8.1994998406381067E-2</v>
      </c>
      <c r="T116" s="17">
        <v>0.1214263640531866</v>
      </c>
      <c r="U116" s="22"/>
      <c r="V116" s="25" t="s">
        <v>39</v>
      </c>
      <c r="W116" s="26">
        <f>W115/U115</f>
        <v>8.3858891082930098E-2</v>
      </c>
      <c r="X116" s="74" t="s">
        <v>104</v>
      </c>
      <c r="Y116" s="322"/>
      <c r="Z116" s="322"/>
      <c r="AA116" s="323"/>
      <c r="AB116" s="74" t="s">
        <v>104</v>
      </c>
      <c r="AC116" s="322"/>
      <c r="AD116" s="322"/>
      <c r="AE116" s="348"/>
      <c r="AF116" s="17">
        <f t="shared" si="4"/>
        <v>1.7440897065566254</v>
      </c>
      <c r="AG116" s="22"/>
      <c r="AH116" s="25" t="s">
        <v>39</v>
      </c>
      <c r="AI116" s="24">
        <f>AI115/AG115</f>
        <v>6.1374253883613818E-2</v>
      </c>
    </row>
    <row r="117" spans="1:35">
      <c r="A117" s="320"/>
      <c r="B117" s="20" t="s">
        <v>30</v>
      </c>
      <c r="C117" s="19" t="s">
        <v>87</v>
      </c>
      <c r="D117" s="18">
        <v>1.5224372897645364</v>
      </c>
      <c r="E117" s="22"/>
      <c r="F117" s="22"/>
      <c r="G117" s="23"/>
      <c r="H117" s="82">
        <v>7.82797052699023E-2</v>
      </c>
      <c r="I117" s="22"/>
      <c r="J117" s="22"/>
      <c r="K117" s="23"/>
      <c r="L117" s="81">
        <v>8.5721944577927284E-2</v>
      </c>
      <c r="M117" s="22"/>
      <c r="N117" s="22"/>
      <c r="O117" s="23"/>
      <c r="P117" s="81">
        <v>8.9162429921512104E-2</v>
      </c>
      <c r="Q117" s="22"/>
      <c r="R117" s="22"/>
      <c r="S117" s="23"/>
      <c r="T117" s="17">
        <v>0.14297606919750119</v>
      </c>
      <c r="U117" s="22"/>
      <c r="V117" s="22"/>
      <c r="W117" s="23"/>
      <c r="X117" s="74" t="s">
        <v>104</v>
      </c>
      <c r="Y117" s="322"/>
      <c r="Z117" s="322"/>
      <c r="AA117" s="323"/>
      <c r="AB117" s="74" t="s">
        <v>104</v>
      </c>
      <c r="AC117" s="322"/>
      <c r="AD117" s="322"/>
      <c r="AE117" s="348"/>
      <c r="AF117" s="17">
        <f t="shared" si="4"/>
        <v>1.9185774387313794</v>
      </c>
      <c r="AG117" s="22"/>
      <c r="AH117" s="22"/>
      <c r="AI117" s="21"/>
    </row>
    <row r="118" spans="1:35">
      <c r="A118" s="320"/>
      <c r="B118" s="20" t="s">
        <v>86</v>
      </c>
      <c r="C118" s="19" t="s">
        <v>85</v>
      </c>
      <c r="D118" s="18">
        <v>1.5583725348941919</v>
      </c>
      <c r="E118" s="13"/>
      <c r="F118" s="12"/>
      <c r="G118" s="16"/>
      <c r="H118" s="82">
        <v>7.6000165090799932E-2</v>
      </c>
      <c r="I118" s="13"/>
      <c r="J118" s="12"/>
      <c r="K118" s="16"/>
      <c r="L118" s="81">
        <v>8.2452258742308257E-2</v>
      </c>
      <c r="M118" s="13"/>
      <c r="N118" s="12"/>
      <c r="O118" s="16"/>
      <c r="P118" s="81">
        <v>7.469690079543749E-2</v>
      </c>
      <c r="Q118" s="13"/>
      <c r="R118" s="12"/>
      <c r="S118" s="16"/>
      <c r="T118" s="17">
        <v>0.12764308869878432</v>
      </c>
      <c r="U118" s="13"/>
      <c r="V118" s="12"/>
      <c r="W118" s="16"/>
      <c r="X118" s="74" t="s">
        <v>104</v>
      </c>
      <c r="Y118" s="322"/>
      <c r="Z118" s="322"/>
      <c r="AA118" s="323"/>
      <c r="AB118" s="74" t="s">
        <v>104</v>
      </c>
      <c r="AC118" s="322"/>
      <c r="AD118" s="322"/>
      <c r="AE118" s="348"/>
      <c r="AF118" s="17">
        <f t="shared" si="4"/>
        <v>1.9191649482215218</v>
      </c>
      <c r="AG118" s="13"/>
      <c r="AH118" s="12"/>
      <c r="AI118" s="11"/>
    </row>
    <row r="119" spans="1:35">
      <c r="A119" s="321"/>
      <c r="B119" s="41" t="s">
        <v>35</v>
      </c>
      <c r="C119" s="40" t="s">
        <v>84</v>
      </c>
      <c r="D119" s="39">
        <v>1.2499727137176937</v>
      </c>
      <c r="E119" s="48"/>
      <c r="F119" s="47"/>
      <c r="G119" s="49"/>
      <c r="H119" s="89">
        <v>6.9833730947647443E-2</v>
      </c>
      <c r="I119" s="48"/>
      <c r="J119" s="47"/>
      <c r="K119" s="49"/>
      <c r="L119" s="88">
        <v>0.11068542080848243</v>
      </c>
      <c r="M119" s="48"/>
      <c r="N119" s="47"/>
      <c r="O119" s="49"/>
      <c r="P119" s="88">
        <v>8.7607562955599738E-2</v>
      </c>
      <c r="Q119" s="48"/>
      <c r="R119" s="47"/>
      <c r="S119" s="49"/>
      <c r="T119" s="38">
        <v>0.15135621272365804</v>
      </c>
      <c r="U119" s="48"/>
      <c r="V119" s="47"/>
      <c r="W119" s="49"/>
      <c r="X119" s="76" t="s">
        <v>104</v>
      </c>
      <c r="Y119" s="324"/>
      <c r="Z119" s="324"/>
      <c r="AA119" s="325"/>
      <c r="AB119" s="76" t="s">
        <v>104</v>
      </c>
      <c r="AC119" s="324"/>
      <c r="AD119" s="324"/>
      <c r="AE119" s="351"/>
      <c r="AF119" s="38">
        <f t="shared" si="4"/>
        <v>1.6694556411530814</v>
      </c>
      <c r="AG119" s="48"/>
      <c r="AH119" s="47"/>
      <c r="AI119" s="46"/>
    </row>
    <row r="120" spans="1:35">
      <c r="A120" s="319">
        <v>3</v>
      </c>
      <c r="B120" s="35" t="s">
        <v>19</v>
      </c>
      <c r="C120" s="56" t="s">
        <v>83</v>
      </c>
      <c r="D120" s="34">
        <v>1.401806502554575</v>
      </c>
      <c r="E120" s="29">
        <f>AVERAGE(D120:D124)</f>
        <v>1.2574468118899982</v>
      </c>
      <c r="F120" s="28" t="s">
        <v>40</v>
      </c>
      <c r="G120" s="32">
        <f>STDEVP(D120:D124)</f>
        <v>0.10495464007235279</v>
      </c>
      <c r="H120" s="87">
        <v>9.9085307323115018E-2</v>
      </c>
      <c r="I120" s="85">
        <f>AVERAGE(H120:H124)</f>
        <v>8.1560077887899166E-2</v>
      </c>
      <c r="J120" s="84" t="s">
        <v>40</v>
      </c>
      <c r="K120" s="83">
        <f>STDEVP(H120:H124)</f>
        <v>1.0231338656105449E-2</v>
      </c>
      <c r="L120" s="86">
        <v>0.12382376528874436</v>
      </c>
      <c r="M120" s="85">
        <f>AVERAGE(L120:L124)</f>
        <v>8.4872453232744213E-2</v>
      </c>
      <c r="N120" s="84" t="s">
        <v>40</v>
      </c>
      <c r="O120" s="83">
        <f>STDEVP(L120:L124)</f>
        <v>2.3509283679952461E-2</v>
      </c>
      <c r="P120" s="86">
        <v>9.0640509366775035E-2</v>
      </c>
      <c r="Q120" s="85">
        <f>AVERAGE(P120:P124)</f>
        <v>7.7344182862382871E-2</v>
      </c>
      <c r="R120" s="84" t="s">
        <v>40</v>
      </c>
      <c r="S120" s="83">
        <f>STDEVP(P120:P124)</f>
        <v>8.5035158680053929E-3</v>
      </c>
      <c r="T120" s="33">
        <v>0.11156600092893637</v>
      </c>
      <c r="U120" s="29">
        <f>AVERAGE(T120:T124)</f>
        <v>0.10840480615024491</v>
      </c>
      <c r="V120" s="28" t="s">
        <v>40</v>
      </c>
      <c r="W120" s="32">
        <f>STDEVP(T120:T124)</f>
        <v>8.2749573227080576E-3</v>
      </c>
      <c r="X120" s="96" t="s">
        <v>104</v>
      </c>
      <c r="Y120" s="326" t="s">
        <v>104</v>
      </c>
      <c r="Z120" s="326"/>
      <c r="AA120" s="327"/>
      <c r="AB120" s="75" t="s">
        <v>104</v>
      </c>
      <c r="AC120" s="326" t="s">
        <v>104</v>
      </c>
      <c r="AD120" s="326"/>
      <c r="AE120" s="352"/>
      <c r="AF120" s="33">
        <f t="shared" si="4"/>
        <v>1.8269220854621457</v>
      </c>
      <c r="AG120" s="29">
        <f>AVERAGE(AF120:AF124)</f>
        <v>1.6096283320232694</v>
      </c>
      <c r="AH120" s="28" t="s">
        <v>40</v>
      </c>
      <c r="AI120" s="27">
        <f>STDEVP(AF120:AF124)</f>
        <v>0.12864546832635354</v>
      </c>
    </row>
    <row r="121" spans="1:35">
      <c r="A121" s="320"/>
      <c r="B121" s="20" t="s">
        <v>27</v>
      </c>
      <c r="C121" s="19" t="s">
        <v>82</v>
      </c>
      <c r="D121" s="18">
        <v>1.3288526550868487</v>
      </c>
      <c r="E121" s="22"/>
      <c r="F121" s="25" t="s">
        <v>39</v>
      </c>
      <c r="G121" s="26">
        <f>G120/E120</f>
        <v>8.346646480784449E-2</v>
      </c>
      <c r="H121" s="82">
        <v>8.4868023159636083E-2</v>
      </c>
      <c r="I121" s="22"/>
      <c r="J121" s="25" t="s">
        <v>39</v>
      </c>
      <c r="K121" s="26">
        <f>K120/I120</f>
        <v>0.12544542527494867</v>
      </c>
      <c r="L121" s="81">
        <v>6.6100380479735321E-2</v>
      </c>
      <c r="M121" s="22"/>
      <c r="N121" s="25" t="s">
        <v>39</v>
      </c>
      <c r="O121" s="26">
        <f>O120/M120</f>
        <v>0.27699545358354816</v>
      </c>
      <c r="P121" s="81">
        <v>7.7636087675765103E-2</v>
      </c>
      <c r="Q121" s="22"/>
      <c r="R121" s="25" t="s">
        <v>39</v>
      </c>
      <c r="S121" s="26">
        <f>S120/Q120</f>
        <v>0.10994383227418082</v>
      </c>
      <c r="T121" s="17">
        <v>0.10117240694789083</v>
      </c>
      <c r="U121" s="22"/>
      <c r="V121" s="25" t="s">
        <v>39</v>
      </c>
      <c r="W121" s="26">
        <f>W120/U120</f>
        <v>7.633386024637398E-2</v>
      </c>
      <c r="X121" s="95" t="s">
        <v>104</v>
      </c>
      <c r="Y121" s="322"/>
      <c r="Z121" s="322"/>
      <c r="AA121" s="323"/>
      <c r="AB121" s="74" t="s">
        <v>104</v>
      </c>
      <c r="AC121" s="322"/>
      <c r="AD121" s="322"/>
      <c r="AE121" s="348"/>
      <c r="AF121" s="17">
        <f t="shared" si="4"/>
        <v>1.6586295533498761</v>
      </c>
      <c r="AG121" s="22"/>
      <c r="AH121" s="25" t="s">
        <v>39</v>
      </c>
      <c r="AI121" s="24">
        <f>AI120/AG120</f>
        <v>7.99224676696942E-2</v>
      </c>
    </row>
    <row r="122" spans="1:35">
      <c r="A122" s="320"/>
      <c r="B122" s="20" t="s">
        <v>9</v>
      </c>
      <c r="C122" s="19" t="s">
        <v>81</v>
      </c>
      <c r="D122" s="18">
        <v>1.1002213047445255</v>
      </c>
      <c r="E122" s="22"/>
      <c r="F122" s="22"/>
      <c r="G122" s="23"/>
      <c r="H122" s="82">
        <v>7.1724665450121641E-2</v>
      </c>
      <c r="I122" s="22"/>
      <c r="J122" s="22"/>
      <c r="K122" s="23"/>
      <c r="L122" s="81">
        <v>9.5565130778588817E-2</v>
      </c>
      <c r="M122" s="22"/>
      <c r="N122" s="22"/>
      <c r="O122" s="23"/>
      <c r="P122" s="81">
        <v>7.287984336982968E-2</v>
      </c>
      <c r="Q122" s="22"/>
      <c r="R122" s="22"/>
      <c r="S122" s="23"/>
      <c r="T122" s="17">
        <v>0.1034011405109489</v>
      </c>
      <c r="U122" s="22"/>
      <c r="V122" s="22"/>
      <c r="W122" s="23"/>
      <c r="X122" s="95" t="s">
        <v>104</v>
      </c>
      <c r="Y122" s="322"/>
      <c r="Z122" s="322"/>
      <c r="AA122" s="323"/>
      <c r="AB122" s="74" t="s">
        <v>104</v>
      </c>
      <c r="AC122" s="322"/>
      <c r="AD122" s="322"/>
      <c r="AE122" s="348"/>
      <c r="AF122" s="17">
        <f t="shared" si="4"/>
        <v>1.4437920848540144</v>
      </c>
      <c r="AG122" s="22"/>
      <c r="AH122" s="22"/>
      <c r="AI122" s="21"/>
    </row>
    <row r="123" spans="1:35">
      <c r="A123" s="320"/>
      <c r="B123" s="20" t="s">
        <v>12</v>
      </c>
      <c r="C123" s="19" t="s">
        <v>80</v>
      </c>
      <c r="D123" s="18">
        <v>1.1913967756183745</v>
      </c>
      <c r="E123" s="13"/>
      <c r="F123" s="12"/>
      <c r="G123" s="16"/>
      <c r="H123" s="82">
        <v>8.0966018845700816E-2</v>
      </c>
      <c r="I123" s="13"/>
      <c r="J123" s="12"/>
      <c r="K123" s="16"/>
      <c r="L123" s="81">
        <v>8.1744331566548881E-2</v>
      </c>
      <c r="M123" s="13"/>
      <c r="N123" s="12"/>
      <c r="O123" s="16"/>
      <c r="P123" s="81">
        <v>6.4936270612485275E-2</v>
      </c>
      <c r="Q123" s="13"/>
      <c r="R123" s="12"/>
      <c r="S123" s="16"/>
      <c r="T123" s="17">
        <v>0.12328295053003534</v>
      </c>
      <c r="U123" s="13"/>
      <c r="V123" s="12"/>
      <c r="W123" s="16"/>
      <c r="X123" s="95" t="s">
        <v>104</v>
      </c>
      <c r="Y123" s="322"/>
      <c r="Z123" s="322"/>
      <c r="AA123" s="323"/>
      <c r="AB123" s="74" t="s">
        <v>104</v>
      </c>
      <c r="AC123" s="322"/>
      <c r="AD123" s="322"/>
      <c r="AE123" s="348"/>
      <c r="AF123" s="17">
        <f t="shared" si="4"/>
        <v>1.5423263471731448</v>
      </c>
      <c r="AG123" s="13"/>
      <c r="AH123" s="12"/>
      <c r="AI123" s="11"/>
    </row>
    <row r="124" spans="1:35">
      <c r="A124" s="321"/>
      <c r="B124" s="41" t="s">
        <v>16</v>
      </c>
      <c r="C124" s="40" t="s">
        <v>79</v>
      </c>
      <c r="D124" s="39">
        <v>1.2649568214456677</v>
      </c>
      <c r="E124" s="48" t="str">
        <f>(IF(((G124)&gt;0.05),"-",IF(((G124)&gt;0.01),"*",IF(((G124)&gt;0.001),"**","***"))))</f>
        <v>*</v>
      </c>
      <c r="F124" s="47" t="s">
        <v>38</v>
      </c>
      <c r="G124" s="49">
        <f>TTEST(D115:D119,D120:D124,2,2)</f>
        <v>3.47195698624077E-2</v>
      </c>
      <c r="H124" s="88">
        <v>7.1156374660922297E-2</v>
      </c>
      <c r="I124" s="48" t="str">
        <f>(IF(((K124)&gt;0.05),"-",IF(((K124)&gt;0.01),"*",IF(((K124)&gt;0.001),"**","***"))))</f>
        <v>-</v>
      </c>
      <c r="J124" s="47" t="s">
        <v>38</v>
      </c>
      <c r="K124" s="49">
        <f>TTEST(H115:H119,H120:H124,2,2)</f>
        <v>0.617734605606997</v>
      </c>
      <c r="L124" s="88">
        <v>5.7128658050103719E-2</v>
      </c>
      <c r="M124" s="48" t="str">
        <f>(IF(((O124)&gt;0.05),"-",IF(((O124)&gt;0.01),"*",IF(((O124)&gt;0.001),"**","***"))))</f>
        <v>-</v>
      </c>
      <c r="N124" s="47" t="s">
        <v>38</v>
      </c>
      <c r="O124" s="49">
        <f>TTEST(L115:L119,L120:L124,2,2)</f>
        <v>0.99851708243679793</v>
      </c>
      <c r="P124" s="88">
        <v>8.0628203287059205E-2</v>
      </c>
      <c r="Q124" s="48" t="str">
        <f>(IF(((S124)&gt;0.05),"-",IF(((S124)&gt;0.01),"*",IF(((S124)&gt;0.001),"**","***"))))</f>
        <v>-</v>
      </c>
      <c r="R124" s="47" t="s">
        <v>38</v>
      </c>
      <c r="S124" s="49">
        <f>TTEST(P115:P119,P120:P124,2,2)</f>
        <v>0.35787038904806689</v>
      </c>
      <c r="T124" s="38">
        <v>0.10260153183341313</v>
      </c>
      <c r="U124" s="48" t="str">
        <f>(IF(((W124)&gt;0.05),"-",IF(((W124)&gt;0.01),"*",IF(((W124)&gt;0.001),"**","***"))))</f>
        <v>**</v>
      </c>
      <c r="V124" s="47" t="s">
        <v>38</v>
      </c>
      <c r="W124" s="49">
        <f>TTEST(T115:T119,T120:T124,2,2)</f>
        <v>3.0936344612922384E-3</v>
      </c>
      <c r="X124" s="93" t="s">
        <v>104</v>
      </c>
      <c r="Y124" s="324"/>
      <c r="Z124" s="324"/>
      <c r="AA124" s="325"/>
      <c r="AB124" s="76" t="s">
        <v>104</v>
      </c>
      <c r="AC124" s="324"/>
      <c r="AD124" s="324"/>
      <c r="AE124" s="351"/>
      <c r="AF124" s="38">
        <f t="shared" si="4"/>
        <v>1.5764715892771659</v>
      </c>
      <c r="AG124" s="48" t="str">
        <f>(IF(((AI124)&gt;0.05),"-",IF(((AI124)&gt;0.01),"*",IF(((AI124)&gt;0.001),"**","***"))))</f>
        <v>*</v>
      </c>
      <c r="AH124" s="47" t="s">
        <v>38</v>
      </c>
      <c r="AI124" s="46">
        <f>TTEST(AF115:AF119,AF120:AF124,2,2)</f>
        <v>2.6885267415990306E-2</v>
      </c>
    </row>
    <row r="125" spans="1:35">
      <c r="A125" s="320">
        <v>4</v>
      </c>
      <c r="B125" s="20" t="s">
        <v>22</v>
      </c>
      <c r="C125" s="19" t="s">
        <v>78</v>
      </c>
      <c r="D125" s="18">
        <v>1.2425597800095649</v>
      </c>
      <c r="E125" s="44">
        <f>AVERAGE(D125:D129)</f>
        <v>0.85750565637302256</v>
      </c>
      <c r="F125" s="43" t="s">
        <v>40</v>
      </c>
      <c r="G125" s="45">
        <f>STDEVP(D125:D129)</f>
        <v>0.22033218162016394</v>
      </c>
      <c r="H125" s="82">
        <v>5.5503188267176796E-2</v>
      </c>
      <c r="I125" s="92">
        <f>AVERAGE(H125:H129)</f>
        <v>5.4164328172084594E-2</v>
      </c>
      <c r="J125" s="91" t="s">
        <v>40</v>
      </c>
      <c r="K125" s="90">
        <f>STDEVP(H125:H129)</f>
        <v>7.88451636989616E-3</v>
      </c>
      <c r="L125" s="81">
        <v>6.9405722939582332E-2</v>
      </c>
      <c r="M125" s="92">
        <f>AVERAGE(L125:L129)</f>
        <v>7.9764325321383417E-2</v>
      </c>
      <c r="N125" s="91" t="s">
        <v>40</v>
      </c>
      <c r="O125" s="90">
        <f>STDEVP(L125:L129)</f>
        <v>2.5089055044326444E-2</v>
      </c>
      <c r="P125" s="81">
        <v>6.7957301131834846E-2</v>
      </c>
      <c r="Q125" s="92">
        <f>AVERAGE(P125:P129)</f>
        <v>6.5926674774367588E-2</v>
      </c>
      <c r="R125" s="91" t="s">
        <v>40</v>
      </c>
      <c r="S125" s="90">
        <f>STDEVP(P125:P129)</f>
        <v>3.5395078832725756E-3</v>
      </c>
      <c r="T125" s="17">
        <v>0.13560870396939262</v>
      </c>
      <c r="U125" s="44">
        <f>AVERAGE(T125:T129)</f>
        <v>0.11224105517726539</v>
      </c>
      <c r="V125" s="43" t="s">
        <v>40</v>
      </c>
      <c r="W125" s="45">
        <f>STDEVP(T125:T129)</f>
        <v>2.8042707440772176E-2</v>
      </c>
      <c r="X125" s="95" t="s">
        <v>104</v>
      </c>
      <c r="Y125" s="322" t="s">
        <v>104</v>
      </c>
      <c r="Z125" s="322"/>
      <c r="AA125" s="323"/>
      <c r="AB125" s="74" t="s">
        <v>104</v>
      </c>
      <c r="AC125" s="322" t="s">
        <v>104</v>
      </c>
      <c r="AD125" s="322"/>
      <c r="AE125" s="348"/>
      <c r="AF125" s="17">
        <f t="shared" si="4"/>
        <v>1.5710346963175517</v>
      </c>
      <c r="AG125" s="44">
        <f>AVERAGE(AF125:AF129)</f>
        <v>1.1696020398181235</v>
      </c>
      <c r="AH125" s="43" t="s">
        <v>40</v>
      </c>
      <c r="AI125" s="42">
        <f>STDEVP(AF125:AF129)</f>
        <v>0.24041498993939256</v>
      </c>
    </row>
    <row r="126" spans="1:35">
      <c r="A126" s="320"/>
      <c r="B126" s="20" t="s">
        <v>77</v>
      </c>
      <c r="C126" s="19" t="s">
        <v>76</v>
      </c>
      <c r="D126" s="18">
        <v>0.87411470588235296</v>
      </c>
      <c r="E126" s="22"/>
      <c r="F126" s="25" t="s">
        <v>39</v>
      </c>
      <c r="G126" s="26">
        <f>G125/E125</f>
        <v>0.25694545567442589</v>
      </c>
      <c r="H126" s="82">
        <v>4.9469037167105656E-2</v>
      </c>
      <c r="I126" s="22"/>
      <c r="J126" s="25" t="s">
        <v>39</v>
      </c>
      <c r="K126" s="26">
        <f>K125/I125</f>
        <v>0.14556658664437586</v>
      </c>
      <c r="L126" s="81">
        <v>7.4714822944103004E-2</v>
      </c>
      <c r="M126" s="22"/>
      <c r="N126" s="25" t="s">
        <v>39</v>
      </c>
      <c r="O126" s="26">
        <f>O125/M125</f>
        <v>0.31453980138662951</v>
      </c>
      <c r="P126" s="81">
        <v>5.9190393620134618E-2</v>
      </c>
      <c r="Q126" s="22"/>
      <c r="R126" s="25" t="s">
        <v>39</v>
      </c>
      <c r="S126" s="26">
        <f>S125/Q125</f>
        <v>5.3688554676638155E-2</v>
      </c>
      <c r="T126" s="17">
        <v>0.15322708516242317</v>
      </c>
      <c r="U126" s="22"/>
      <c r="V126" s="25" t="s">
        <v>39</v>
      </c>
      <c r="W126" s="26">
        <f>W125/U125</f>
        <v>0.24984358349521532</v>
      </c>
      <c r="X126" s="95" t="s">
        <v>104</v>
      </c>
      <c r="Y126" s="322"/>
      <c r="Z126" s="322"/>
      <c r="AA126" s="323"/>
      <c r="AB126" s="74" t="s">
        <v>104</v>
      </c>
      <c r="AC126" s="322"/>
      <c r="AD126" s="322"/>
      <c r="AE126" s="348"/>
      <c r="AF126" s="17">
        <f t="shared" si="4"/>
        <v>1.2107160447761194</v>
      </c>
      <c r="AG126" s="22"/>
      <c r="AH126" s="25" t="s">
        <v>39</v>
      </c>
      <c r="AI126" s="24">
        <f>AI125/AG125</f>
        <v>0.20555281348241988</v>
      </c>
    </row>
    <row r="127" spans="1:35">
      <c r="A127" s="320"/>
      <c r="B127" s="20" t="s">
        <v>75</v>
      </c>
      <c r="C127" s="19" t="s">
        <v>74</v>
      </c>
      <c r="D127" s="18">
        <v>0.68912298253893345</v>
      </c>
      <c r="E127" s="22"/>
      <c r="F127" s="22"/>
      <c r="G127" s="23"/>
      <c r="H127" s="82">
        <v>5.3104325939908763E-2</v>
      </c>
      <c r="I127" s="22"/>
      <c r="J127" s="22"/>
      <c r="K127" s="23"/>
      <c r="L127" s="81">
        <v>5.309658644014472E-2</v>
      </c>
      <c r="M127" s="22"/>
      <c r="N127" s="22"/>
      <c r="O127" s="23"/>
      <c r="P127" s="81">
        <v>6.9442669498190959E-2</v>
      </c>
      <c r="Q127" s="22"/>
      <c r="R127" s="22"/>
      <c r="S127" s="23"/>
      <c r="T127" s="17">
        <v>9.1136526663520526E-2</v>
      </c>
      <c r="U127" s="22"/>
      <c r="V127" s="22"/>
      <c r="W127" s="23"/>
      <c r="X127" s="95" t="s">
        <v>104</v>
      </c>
      <c r="Y127" s="322"/>
      <c r="Z127" s="322"/>
      <c r="AA127" s="323"/>
      <c r="AB127" s="74" t="s">
        <v>104</v>
      </c>
      <c r="AC127" s="322"/>
      <c r="AD127" s="322"/>
      <c r="AE127" s="348"/>
      <c r="AF127" s="17">
        <f t="shared" si="4"/>
        <v>0.95590309108069849</v>
      </c>
      <c r="AG127" s="22"/>
      <c r="AH127" s="22"/>
      <c r="AI127" s="21"/>
    </row>
    <row r="128" spans="1:35">
      <c r="A128" s="320"/>
      <c r="B128" s="20" t="s">
        <v>73</v>
      </c>
      <c r="C128" s="19" t="s">
        <v>72</v>
      </c>
      <c r="D128" s="18">
        <v>0.87983697234352265</v>
      </c>
      <c r="E128" s="13"/>
      <c r="F128" s="12"/>
      <c r="G128" s="16"/>
      <c r="H128" s="82">
        <v>6.8122303089115321E-2</v>
      </c>
      <c r="I128" s="13"/>
      <c r="J128" s="12"/>
      <c r="K128" s="16"/>
      <c r="L128" s="81">
        <v>0.12743069707261848</v>
      </c>
      <c r="M128" s="13"/>
      <c r="N128" s="12"/>
      <c r="O128" s="16"/>
      <c r="P128" s="81">
        <v>6.6708305029920756E-2</v>
      </c>
      <c r="Q128" s="13"/>
      <c r="R128" s="12"/>
      <c r="S128" s="16"/>
      <c r="T128" s="17">
        <v>7.7860698689956334E-2</v>
      </c>
      <c r="U128" s="13"/>
      <c r="V128" s="12"/>
      <c r="W128" s="16"/>
      <c r="X128" s="95" t="s">
        <v>104</v>
      </c>
      <c r="Y128" s="322"/>
      <c r="Z128" s="322"/>
      <c r="AA128" s="323"/>
      <c r="AB128" s="74" t="s">
        <v>104</v>
      </c>
      <c r="AC128" s="322"/>
      <c r="AD128" s="322"/>
      <c r="AE128" s="348"/>
      <c r="AF128" s="17">
        <f t="shared" si="4"/>
        <v>1.2199589762251337</v>
      </c>
      <c r="AG128" s="13"/>
      <c r="AH128" s="12"/>
      <c r="AI128" s="11"/>
    </row>
    <row r="129" spans="1:35">
      <c r="A129" s="321"/>
      <c r="B129" s="41" t="s">
        <v>71</v>
      </c>
      <c r="C129" s="40" t="s">
        <v>70</v>
      </c>
      <c r="D129" s="39">
        <v>0.60189384109073818</v>
      </c>
      <c r="E129" s="48"/>
      <c r="F129" s="47"/>
      <c r="G129" s="49"/>
      <c r="H129" s="88">
        <v>4.4622786397116428E-2</v>
      </c>
      <c r="I129" s="48"/>
      <c r="J129" s="47"/>
      <c r="K129" s="49"/>
      <c r="L129" s="88">
        <v>7.4173797210468587E-2</v>
      </c>
      <c r="M129" s="48"/>
      <c r="N129" s="47"/>
      <c r="O129" s="49"/>
      <c r="P129" s="88">
        <v>6.6334704591756777E-2</v>
      </c>
      <c r="Q129" s="48"/>
      <c r="R129" s="47"/>
      <c r="S129" s="49"/>
      <c r="T129" s="38">
        <v>0.10337226140103432</v>
      </c>
      <c r="U129" s="48"/>
      <c r="V129" s="47"/>
      <c r="W129" s="49"/>
      <c r="X129" s="93" t="s">
        <v>104</v>
      </c>
      <c r="Y129" s="324"/>
      <c r="Z129" s="324"/>
      <c r="AA129" s="325"/>
      <c r="AB129" s="76" t="s">
        <v>104</v>
      </c>
      <c r="AC129" s="324"/>
      <c r="AD129" s="324"/>
      <c r="AE129" s="351"/>
      <c r="AF129" s="38">
        <f t="shared" si="4"/>
        <v>0.89039739069111434</v>
      </c>
      <c r="AG129" s="48"/>
      <c r="AH129" s="47"/>
      <c r="AI129" s="46"/>
    </row>
    <row r="130" spans="1:35">
      <c r="A130" s="319">
        <v>5</v>
      </c>
      <c r="B130" s="35" t="s">
        <v>1</v>
      </c>
      <c r="C130" s="56" t="s">
        <v>69</v>
      </c>
      <c r="D130" s="34">
        <v>1.0111309408341416</v>
      </c>
      <c r="E130" s="29">
        <f>AVERAGE(D130:D134)</f>
        <v>1.1044539078621507</v>
      </c>
      <c r="F130" s="28" t="s">
        <v>40</v>
      </c>
      <c r="G130" s="32">
        <f>STDEVP(D130:D134)</f>
        <v>0.11142143493949952</v>
      </c>
      <c r="H130" s="87">
        <v>6.0336259295182659E-2</v>
      </c>
      <c r="I130" s="85">
        <f>AVERAGE(H130:H134)</f>
        <v>6.6732118153479625E-2</v>
      </c>
      <c r="J130" s="84" t="s">
        <v>40</v>
      </c>
      <c r="K130" s="83">
        <f>STDEVP(H130:H134)</f>
        <v>7.1155494708503445E-3</v>
      </c>
      <c r="L130" s="86">
        <v>8.0912204978984797E-2</v>
      </c>
      <c r="M130" s="85">
        <f>AVERAGE(L130:L134)</f>
        <v>7.6964175724879999E-2</v>
      </c>
      <c r="N130" s="84" t="s">
        <v>40</v>
      </c>
      <c r="O130" s="83">
        <f>STDEVP(L130:L134)</f>
        <v>1.6573432089115596E-2</v>
      </c>
      <c r="P130" s="86">
        <v>7.9712714193339806E-2</v>
      </c>
      <c r="Q130" s="85">
        <f>AVERAGE(P130:P134)</f>
        <v>7.5455207734428778E-2</v>
      </c>
      <c r="R130" s="84" t="s">
        <v>40</v>
      </c>
      <c r="S130" s="83">
        <f>STDEVP(P130:P134)</f>
        <v>5.1021703866738601E-3</v>
      </c>
      <c r="T130" s="33">
        <v>9.8931571290009707E-2</v>
      </c>
      <c r="U130" s="29">
        <f>AVERAGE(T130:T134)</f>
        <v>0.11260629697132005</v>
      </c>
      <c r="V130" s="28" t="s">
        <v>40</v>
      </c>
      <c r="W130" s="32">
        <f>STDEVP(T130:T134)</f>
        <v>1.3906698509555948E-2</v>
      </c>
      <c r="X130" s="75" t="s">
        <v>104</v>
      </c>
      <c r="Y130" s="326" t="s">
        <v>104</v>
      </c>
      <c r="Z130" s="326"/>
      <c r="AA130" s="327"/>
      <c r="AB130" s="75" t="s">
        <v>104</v>
      </c>
      <c r="AC130" s="326" t="s">
        <v>104</v>
      </c>
      <c r="AD130" s="326"/>
      <c r="AE130" s="352"/>
      <c r="AF130" s="33">
        <f t="shared" si="4"/>
        <v>1.3310236905916584</v>
      </c>
      <c r="AG130" s="29">
        <f>AVERAGE(AF130:AF134)</f>
        <v>1.4362117064462594</v>
      </c>
      <c r="AH130" s="28" t="s">
        <v>40</v>
      </c>
      <c r="AI130" s="27">
        <f>STDEVP(AF130:AF134)</f>
        <v>0.11866466917277287</v>
      </c>
    </row>
    <row r="131" spans="1:35">
      <c r="A131" s="320"/>
      <c r="B131" s="20" t="s">
        <v>68</v>
      </c>
      <c r="C131" s="19" t="s">
        <v>67</v>
      </c>
      <c r="D131" s="18">
        <v>1.2439828516377649</v>
      </c>
      <c r="E131" s="22"/>
      <c r="F131" s="25" t="s">
        <v>39</v>
      </c>
      <c r="G131" s="26">
        <f>G130/E130</f>
        <v>0.10088373461883415</v>
      </c>
      <c r="H131" s="82">
        <v>7.8443288375080286E-2</v>
      </c>
      <c r="I131" s="22"/>
      <c r="J131" s="25" t="s">
        <v>39</v>
      </c>
      <c r="K131" s="26">
        <f>K130/I130</f>
        <v>0.10662855709877264</v>
      </c>
      <c r="L131" s="81">
        <v>4.9812267180475274E-2</v>
      </c>
      <c r="M131" s="22"/>
      <c r="N131" s="25" t="s">
        <v>39</v>
      </c>
      <c r="O131" s="26">
        <f>O130/M130</f>
        <v>0.21533956458339548</v>
      </c>
      <c r="P131" s="81">
        <v>7.4081607257546561E-2</v>
      </c>
      <c r="Q131" s="22"/>
      <c r="R131" s="25" t="s">
        <v>39</v>
      </c>
      <c r="S131" s="26">
        <f>S130/Q130</f>
        <v>6.7618532104919735E-2</v>
      </c>
      <c r="T131" s="17">
        <v>0.13531242774566474</v>
      </c>
      <c r="U131" s="22"/>
      <c r="V131" s="25" t="s">
        <v>39</v>
      </c>
      <c r="W131" s="26">
        <f>W130/U130</f>
        <v>0.12349840891311679</v>
      </c>
      <c r="X131" s="74" t="s">
        <v>104</v>
      </c>
      <c r="Y131" s="322"/>
      <c r="Z131" s="322"/>
      <c r="AA131" s="323"/>
      <c r="AB131" s="74" t="s">
        <v>104</v>
      </c>
      <c r="AC131" s="322"/>
      <c r="AD131" s="322"/>
      <c r="AE131" s="348"/>
      <c r="AF131" s="17">
        <f t="shared" si="4"/>
        <v>1.5816324421965318</v>
      </c>
      <c r="AG131" s="22"/>
      <c r="AH131" s="25" t="s">
        <v>39</v>
      </c>
      <c r="AI131" s="24">
        <f>AI130/AG130</f>
        <v>8.262338250005978E-2</v>
      </c>
    </row>
    <row r="132" spans="1:35">
      <c r="A132" s="320"/>
      <c r="B132" s="20" t="s">
        <v>66</v>
      </c>
      <c r="C132" s="19" t="s">
        <v>65</v>
      </c>
      <c r="D132" s="18">
        <v>0.95649143279172832</v>
      </c>
      <c r="E132" s="22"/>
      <c r="F132" s="22"/>
      <c r="G132" s="23"/>
      <c r="H132" s="82">
        <v>7.1558920072214025E-2</v>
      </c>
      <c r="I132" s="22"/>
      <c r="J132" s="22"/>
      <c r="K132" s="23"/>
      <c r="L132" s="81">
        <v>8.2147841785655679E-2</v>
      </c>
      <c r="M132" s="22"/>
      <c r="N132" s="22"/>
      <c r="O132" s="23"/>
      <c r="P132" s="81">
        <v>6.6364114557689161E-2</v>
      </c>
      <c r="Q132" s="22"/>
      <c r="R132" s="22"/>
      <c r="S132" s="23"/>
      <c r="T132" s="17">
        <v>9.7020236336779919E-2</v>
      </c>
      <c r="U132" s="22"/>
      <c r="V132" s="22"/>
      <c r="W132" s="23"/>
      <c r="X132" s="74" t="s">
        <v>104</v>
      </c>
      <c r="Y132" s="322"/>
      <c r="Z132" s="322"/>
      <c r="AA132" s="323"/>
      <c r="AB132" s="74" t="s">
        <v>104</v>
      </c>
      <c r="AC132" s="322"/>
      <c r="AD132" s="322"/>
      <c r="AE132" s="348"/>
      <c r="AF132" s="17">
        <f t="shared" si="4"/>
        <v>1.273582545544067</v>
      </c>
      <c r="AG132" s="22"/>
      <c r="AH132" s="22"/>
      <c r="AI132" s="21"/>
    </row>
    <row r="133" spans="1:35">
      <c r="A133" s="320"/>
      <c r="B133" s="20" t="s">
        <v>64</v>
      </c>
      <c r="C133" s="19" t="s">
        <v>63</v>
      </c>
      <c r="D133" s="18">
        <v>1.2137534373476351</v>
      </c>
      <c r="E133" s="13"/>
      <c r="F133" s="12"/>
      <c r="G133" s="16"/>
      <c r="H133" s="82">
        <v>6.2089696083211438E-2</v>
      </c>
      <c r="I133" s="13"/>
      <c r="J133" s="12"/>
      <c r="K133" s="16"/>
      <c r="L133" s="81">
        <v>7.1288477165610264E-2</v>
      </c>
      <c r="M133" s="13"/>
      <c r="N133" s="12"/>
      <c r="O133" s="16"/>
      <c r="P133" s="81">
        <v>8.0587965220217772E-2</v>
      </c>
      <c r="Q133" s="13"/>
      <c r="R133" s="12"/>
      <c r="S133" s="16"/>
      <c r="T133" s="17">
        <v>0.11582125792296441</v>
      </c>
      <c r="U133" s="13"/>
      <c r="V133" s="12"/>
      <c r="W133" s="16"/>
      <c r="X133" s="74" t="s">
        <v>104</v>
      </c>
      <c r="Y133" s="322"/>
      <c r="Z133" s="322"/>
      <c r="AA133" s="323"/>
      <c r="AB133" s="74" t="s">
        <v>104</v>
      </c>
      <c r="AC133" s="322"/>
      <c r="AD133" s="322"/>
      <c r="AE133" s="348"/>
      <c r="AF133" s="17">
        <f t="shared" si="4"/>
        <v>1.5435408337396388</v>
      </c>
      <c r="AG133" s="13"/>
      <c r="AH133" s="12"/>
      <c r="AI133" s="11"/>
    </row>
    <row r="134" spans="1:35">
      <c r="A134" s="321"/>
      <c r="B134" s="41" t="s">
        <v>62</v>
      </c>
      <c r="C134" s="40" t="s">
        <v>61</v>
      </c>
      <c r="D134" s="39">
        <v>1.0969108766994844</v>
      </c>
      <c r="E134" s="48" t="str">
        <f>(IF(((G134)&gt;0.05),"-",IF(((G134)&gt;0.01),"*",IF(((G134)&gt;0.001),"**","***"))))</f>
        <v>-</v>
      </c>
      <c r="F134" s="47" t="s">
        <v>38</v>
      </c>
      <c r="G134" s="49">
        <f>TTEST(D125:D129,D130:D134,2,2)</f>
        <v>8.0470354302397684E-2</v>
      </c>
      <c r="H134" s="89">
        <v>6.123242694170964E-2</v>
      </c>
      <c r="I134" s="48" t="str">
        <f>(IF(((K134)&gt;0.05),"-",IF(((K134)&gt;0.01),"*",IF(((K134)&gt;0.001),"**","***"))))</f>
        <v>*</v>
      </c>
      <c r="J134" s="47" t="s">
        <v>38</v>
      </c>
      <c r="K134" s="49">
        <f>TTEST(H125:H129,H130:H134,2,2)</f>
        <v>4.5481006244405466E-2</v>
      </c>
      <c r="L134" s="88">
        <v>0.10066008751367402</v>
      </c>
      <c r="M134" s="48" t="str">
        <f>(IF(((O134)&gt;0.05),"-",IF(((O134)&gt;0.01),"*",IF(((O134)&gt;0.001),"**","***"))))</f>
        <v>-</v>
      </c>
      <c r="N134" s="47" t="s">
        <v>38</v>
      </c>
      <c r="O134" s="49">
        <f>TTEST(L125:L129,L130:L134,2,2)</f>
        <v>0.8568857452912122</v>
      </c>
      <c r="P134" s="88">
        <v>7.6529637443350534E-2</v>
      </c>
      <c r="Q134" s="48" t="str">
        <f>(IF(((S134)&gt;0.05),"-",IF(((S134)&gt;0.01),"*",IF(((S134)&gt;0.001),"**","***"))))</f>
        <v>*</v>
      </c>
      <c r="R134" s="47" t="s">
        <v>38</v>
      </c>
      <c r="S134" s="49">
        <f>TTEST(P125:P129,P130:P134,2,2)</f>
        <v>1.5372995193865332E-2</v>
      </c>
      <c r="T134" s="38">
        <v>0.11594599156118145</v>
      </c>
      <c r="U134" s="48" t="str">
        <f>(IF(((W134)&gt;0.05),"-",IF(((W134)&gt;0.01),"*",IF(((W134)&gt;0.001),"**","***"))))</f>
        <v>-</v>
      </c>
      <c r="V134" s="47" t="s">
        <v>38</v>
      </c>
      <c r="W134" s="49">
        <f>TTEST(T125:T129,T130:T134,2,2)</f>
        <v>0.98195309424916277</v>
      </c>
      <c r="X134" s="76" t="s">
        <v>104</v>
      </c>
      <c r="Y134" s="324"/>
      <c r="Z134" s="324"/>
      <c r="AA134" s="325"/>
      <c r="AB134" s="76" t="s">
        <v>104</v>
      </c>
      <c r="AC134" s="324"/>
      <c r="AD134" s="324"/>
      <c r="AE134" s="351"/>
      <c r="AF134" s="38">
        <f t="shared" si="4"/>
        <v>1.4512790201594001</v>
      </c>
      <c r="AG134" s="48" t="str">
        <f>(IF(((AI134)&gt;0.05),"-",IF(((AI134)&gt;0.01),"*",IF(((AI134)&gt;0.001),"**","***"))))</f>
        <v>-</v>
      </c>
      <c r="AH134" s="47" t="s">
        <v>38</v>
      </c>
      <c r="AI134" s="46">
        <f>TTEST(AF125:AF129,AF130:AF134,2,2)</f>
        <v>8.1920014716263131E-2</v>
      </c>
    </row>
    <row r="135" spans="1:35">
      <c r="A135" s="320">
        <v>6</v>
      </c>
      <c r="B135" s="20" t="s">
        <v>23</v>
      </c>
      <c r="C135" s="19" t="s">
        <v>60</v>
      </c>
      <c r="D135" s="18">
        <v>0.7571125350795137</v>
      </c>
      <c r="E135" s="44">
        <f>AVERAGE(D135:D139)</f>
        <v>0.68717106451668764</v>
      </c>
      <c r="F135" s="43" t="s">
        <v>40</v>
      </c>
      <c r="G135" s="45">
        <f>STDEVP(D135:D139)</f>
        <v>5.4357248611194765E-2</v>
      </c>
      <c r="H135" s="82">
        <v>7.6276410975990028E-2</v>
      </c>
      <c r="I135" s="92">
        <f>AVERAGE(H135:H139)</f>
        <v>7.2550061584284301E-2</v>
      </c>
      <c r="J135" s="91" t="s">
        <v>40</v>
      </c>
      <c r="K135" s="90">
        <f>STDEVP(H135:H139)</f>
        <v>1.0162032637169085E-2</v>
      </c>
      <c r="L135" s="81">
        <v>9.6400498908637347E-2</v>
      </c>
      <c r="M135" s="92">
        <f>AVERAGE(L135:L139)</f>
        <v>0.10777296142122314</v>
      </c>
      <c r="N135" s="91" t="s">
        <v>40</v>
      </c>
      <c r="O135" s="90">
        <f>STDEVP(L135:L139)</f>
        <v>3.4578198911629415E-2</v>
      </c>
      <c r="P135" s="81">
        <v>6.6471850639226698E-2</v>
      </c>
      <c r="Q135" s="92">
        <f>AVERAGE(P135:P139)</f>
        <v>6.6418437342440115E-2</v>
      </c>
      <c r="R135" s="91" t="s">
        <v>40</v>
      </c>
      <c r="S135" s="90">
        <f>STDEVP(P135:P139)</f>
        <v>3.1417244014965246E-3</v>
      </c>
      <c r="T135" s="17">
        <v>0.12410963517305894</v>
      </c>
      <c r="U135" s="44">
        <f>AVERAGE(T135:T139)</f>
        <v>0.13963583673940957</v>
      </c>
      <c r="V135" s="43" t="s">
        <v>40</v>
      </c>
      <c r="W135" s="45">
        <f>STDEVP(T135:T139)</f>
        <v>1.3100157019258407E-2</v>
      </c>
      <c r="X135" s="74" t="s">
        <v>104</v>
      </c>
      <c r="Y135" s="322" t="s">
        <v>104</v>
      </c>
      <c r="Z135" s="322"/>
      <c r="AA135" s="323"/>
      <c r="AB135" s="74" t="s">
        <v>104</v>
      </c>
      <c r="AC135" s="322" t="s">
        <v>104</v>
      </c>
      <c r="AD135" s="322"/>
      <c r="AE135" s="348"/>
      <c r="AF135" s="17">
        <f t="shared" ref="AF135:AF154" si="5">SUM(D135,H135,L135,P135,T135,X135,AB135)</f>
        <v>1.1203709307764267</v>
      </c>
      <c r="AG135" s="44">
        <f>AVERAGE(AF135:AF139)</f>
        <v>1.0735483616040447</v>
      </c>
      <c r="AH135" s="43" t="s">
        <v>40</v>
      </c>
      <c r="AI135" s="42">
        <f>STDEVP(AF135:AF139)</f>
        <v>7.3543499517680785E-2</v>
      </c>
    </row>
    <row r="136" spans="1:35">
      <c r="A136" s="320"/>
      <c r="B136" s="20" t="s">
        <v>28</v>
      </c>
      <c r="C136" s="19" t="s">
        <v>59</v>
      </c>
      <c r="D136" s="18">
        <v>0.62768017163504963</v>
      </c>
      <c r="E136" s="22"/>
      <c r="F136" s="25" t="s">
        <v>39</v>
      </c>
      <c r="G136" s="26">
        <f>G135/E135</f>
        <v>7.910293581617292E-2</v>
      </c>
      <c r="H136" s="82">
        <v>8.8820806985847628E-2</v>
      </c>
      <c r="I136" s="22"/>
      <c r="J136" s="25" t="s">
        <v>39</v>
      </c>
      <c r="K136" s="26">
        <f>K135/I135</f>
        <v>0.14006924894699704</v>
      </c>
      <c r="L136" s="81">
        <v>0.1572116832279</v>
      </c>
      <c r="M136" s="22"/>
      <c r="N136" s="25" t="s">
        <v>39</v>
      </c>
      <c r="O136" s="26">
        <f>O135/M135</f>
        <v>0.32084298747700662</v>
      </c>
      <c r="P136" s="81">
        <v>7.0517442035531466E-2</v>
      </c>
      <c r="Q136" s="22"/>
      <c r="R136" s="25" t="s">
        <v>39</v>
      </c>
      <c r="S136" s="26">
        <f>S135/Q135</f>
        <v>4.730199214562103E-2</v>
      </c>
      <c r="T136" s="17">
        <v>0.14684024390243902</v>
      </c>
      <c r="U136" s="22"/>
      <c r="V136" s="25" t="s">
        <v>39</v>
      </c>
      <c r="W136" s="26">
        <f>W135/U135</f>
        <v>9.3816582656400097E-2</v>
      </c>
      <c r="X136" s="74" t="s">
        <v>104</v>
      </c>
      <c r="Y136" s="322"/>
      <c r="Z136" s="322"/>
      <c r="AA136" s="323"/>
      <c r="AB136" s="74" t="s">
        <v>104</v>
      </c>
      <c r="AC136" s="322"/>
      <c r="AD136" s="322"/>
      <c r="AE136" s="348"/>
      <c r="AF136" s="17">
        <f t="shared" si="5"/>
        <v>1.0910703477867678</v>
      </c>
      <c r="AG136" s="22"/>
      <c r="AH136" s="25" t="s">
        <v>39</v>
      </c>
      <c r="AI136" s="24">
        <f>AI135/AG135</f>
        <v>6.8505064278423011E-2</v>
      </c>
    </row>
    <row r="137" spans="1:35">
      <c r="A137" s="320"/>
      <c r="B137" s="20" t="s">
        <v>31</v>
      </c>
      <c r="C137" s="19" t="s">
        <v>58</v>
      </c>
      <c r="D137" s="18">
        <v>0.62621039647577093</v>
      </c>
      <c r="E137" s="22"/>
      <c r="F137" s="22"/>
      <c r="G137" s="23"/>
      <c r="H137" s="82">
        <v>6.0668751835535988E-2</v>
      </c>
      <c r="I137" s="22"/>
      <c r="J137" s="22"/>
      <c r="K137" s="23"/>
      <c r="L137" s="81">
        <v>8.4623861967694572E-2</v>
      </c>
      <c r="M137" s="22"/>
      <c r="N137" s="22"/>
      <c r="O137" s="23"/>
      <c r="P137" s="81">
        <v>6.6903839941262852E-2</v>
      </c>
      <c r="Q137" s="22"/>
      <c r="R137" s="22"/>
      <c r="S137" s="23"/>
      <c r="T137" s="17">
        <v>0.12354590308370045</v>
      </c>
      <c r="U137" s="22"/>
      <c r="V137" s="22"/>
      <c r="W137" s="23"/>
      <c r="X137" s="74" t="s">
        <v>104</v>
      </c>
      <c r="Y137" s="322"/>
      <c r="Z137" s="322"/>
      <c r="AA137" s="323"/>
      <c r="AB137" s="74" t="s">
        <v>104</v>
      </c>
      <c r="AC137" s="322"/>
      <c r="AD137" s="322"/>
      <c r="AE137" s="348"/>
      <c r="AF137" s="17">
        <f t="shared" si="5"/>
        <v>0.96195275330396468</v>
      </c>
      <c r="AG137" s="22"/>
      <c r="AH137" s="22"/>
      <c r="AI137" s="21"/>
    </row>
    <row r="138" spans="1:35">
      <c r="A138" s="320"/>
      <c r="B138" s="20" t="s">
        <v>33</v>
      </c>
      <c r="C138" s="19" t="s">
        <v>57</v>
      </c>
      <c r="D138" s="18">
        <v>0.73841398264223723</v>
      </c>
      <c r="E138" s="13"/>
      <c r="F138" s="12"/>
      <c r="G138" s="16"/>
      <c r="H138" s="82">
        <v>7.4131902925104465E-2</v>
      </c>
      <c r="I138" s="13"/>
      <c r="J138" s="12"/>
      <c r="K138" s="16"/>
      <c r="L138" s="81">
        <v>0.13744656059144969</v>
      </c>
      <c r="M138" s="13"/>
      <c r="N138" s="12"/>
      <c r="O138" s="16"/>
      <c r="P138" s="81">
        <v>6.7382602057216343E-2</v>
      </c>
      <c r="Q138" s="13"/>
      <c r="R138" s="12"/>
      <c r="S138" s="16"/>
      <c r="T138" s="17">
        <v>0.15387295081967214</v>
      </c>
      <c r="U138" s="13"/>
      <c r="V138" s="12"/>
      <c r="W138" s="16"/>
      <c r="X138" s="74" t="s">
        <v>104</v>
      </c>
      <c r="Y138" s="322"/>
      <c r="Z138" s="322"/>
      <c r="AA138" s="323"/>
      <c r="AB138" s="74" t="s">
        <v>104</v>
      </c>
      <c r="AC138" s="322"/>
      <c r="AD138" s="322"/>
      <c r="AE138" s="348"/>
      <c r="AF138" s="17">
        <f t="shared" si="5"/>
        <v>1.1712479990356799</v>
      </c>
      <c r="AG138" s="13"/>
      <c r="AH138" s="12"/>
      <c r="AI138" s="11"/>
    </row>
    <row r="139" spans="1:35">
      <c r="A139" s="321"/>
      <c r="B139" s="41" t="s">
        <v>36</v>
      </c>
      <c r="C139" s="40" t="s">
        <v>56</v>
      </c>
      <c r="D139" s="39">
        <v>0.68643823675086668</v>
      </c>
      <c r="E139" s="48"/>
      <c r="F139" s="47"/>
      <c r="G139" s="49"/>
      <c r="H139" s="89">
        <v>6.2852435198943374E-2</v>
      </c>
      <c r="I139" s="48"/>
      <c r="J139" s="47"/>
      <c r="K139" s="49"/>
      <c r="L139" s="88">
        <v>6.3182202410434193E-2</v>
      </c>
      <c r="M139" s="48"/>
      <c r="N139" s="47"/>
      <c r="O139" s="49"/>
      <c r="P139" s="88">
        <v>6.081645203896318E-2</v>
      </c>
      <c r="Q139" s="48"/>
      <c r="R139" s="47"/>
      <c r="S139" s="49"/>
      <c r="T139" s="38">
        <v>0.14981045071817731</v>
      </c>
      <c r="U139" s="48"/>
      <c r="V139" s="47"/>
      <c r="W139" s="49"/>
      <c r="X139" s="76" t="s">
        <v>104</v>
      </c>
      <c r="Y139" s="324"/>
      <c r="Z139" s="324"/>
      <c r="AA139" s="325"/>
      <c r="AB139" s="76" t="s">
        <v>104</v>
      </c>
      <c r="AC139" s="324"/>
      <c r="AD139" s="324"/>
      <c r="AE139" s="351"/>
      <c r="AF139" s="38">
        <f t="shared" si="5"/>
        <v>1.0230997771173846</v>
      </c>
      <c r="AG139" s="48"/>
      <c r="AH139" s="47"/>
      <c r="AI139" s="46"/>
    </row>
    <row r="140" spans="1:35">
      <c r="A140" s="319">
        <v>7</v>
      </c>
      <c r="B140" s="35" t="s">
        <v>20</v>
      </c>
      <c r="C140" s="56" t="s">
        <v>55</v>
      </c>
      <c r="D140" s="34">
        <v>0.91555201358563809</v>
      </c>
      <c r="E140" s="29">
        <f>AVERAGE(D140:D144)</f>
        <v>0.8568226893634352</v>
      </c>
      <c r="F140" s="28" t="s">
        <v>40</v>
      </c>
      <c r="G140" s="32">
        <f>STDEVP(D140:D144)</f>
        <v>4.6866014394235114E-2</v>
      </c>
      <c r="H140" s="87">
        <v>7.3373103671356951E-2</v>
      </c>
      <c r="I140" s="85">
        <f>AVERAGE(H140:H144)</f>
        <v>6.8530230006364198E-2</v>
      </c>
      <c r="J140" s="84" t="s">
        <v>40</v>
      </c>
      <c r="K140" s="83">
        <f>STDEVP(H140:H144)</f>
        <v>4.3889401496139679E-3</v>
      </c>
      <c r="L140" s="86">
        <v>6.1538363254083787E-2</v>
      </c>
      <c r="M140" s="85">
        <f>AVERAGE(L140:L144)</f>
        <v>7.0161607063961545E-2</v>
      </c>
      <c r="N140" s="84" t="s">
        <v>40</v>
      </c>
      <c r="O140" s="83">
        <f>STDEVP(L140:L144)</f>
        <v>1.2097994508706068E-2</v>
      </c>
      <c r="P140" s="86">
        <v>7.625100274947437E-2</v>
      </c>
      <c r="Q140" s="85">
        <f>AVERAGE(P140:P144)</f>
        <v>7.4522106222682849E-2</v>
      </c>
      <c r="R140" s="84" t="s">
        <v>40</v>
      </c>
      <c r="S140" s="83">
        <f>STDEVP(P140:P144)</f>
        <v>4.7748857005977165E-3</v>
      </c>
      <c r="T140" s="33">
        <v>9.4912081513828239E-2</v>
      </c>
      <c r="U140" s="29">
        <f>AVERAGE(T140:T144)</f>
        <v>0.1037752654279743</v>
      </c>
      <c r="V140" s="28" t="s">
        <v>40</v>
      </c>
      <c r="W140" s="32">
        <f>STDEVP(T140:T144)</f>
        <v>5.7631172138563587E-3</v>
      </c>
      <c r="X140" s="96" t="s">
        <v>104</v>
      </c>
      <c r="Y140" s="326" t="s">
        <v>104</v>
      </c>
      <c r="Z140" s="326"/>
      <c r="AA140" s="327"/>
      <c r="AB140" s="75" t="s">
        <v>104</v>
      </c>
      <c r="AC140" s="326" t="s">
        <v>104</v>
      </c>
      <c r="AD140" s="326"/>
      <c r="AE140" s="352"/>
      <c r="AF140" s="33">
        <f t="shared" si="5"/>
        <v>1.2216265647743814</v>
      </c>
      <c r="AG140" s="29">
        <f>AVERAGE(AF140:AF144)</f>
        <v>1.1738118980844181</v>
      </c>
      <c r="AH140" s="28" t="s">
        <v>40</v>
      </c>
      <c r="AI140" s="27">
        <f>STDEVP(AF140:AF144)</f>
        <v>5.0138933053944866E-2</v>
      </c>
    </row>
    <row r="141" spans="1:35">
      <c r="A141" s="320"/>
      <c r="B141" s="20" t="s">
        <v>7</v>
      </c>
      <c r="C141" s="19" t="s">
        <v>54</v>
      </c>
      <c r="D141" s="18">
        <v>0.86533863000931965</v>
      </c>
      <c r="E141" s="22"/>
      <c r="F141" s="25" t="s">
        <v>39</v>
      </c>
      <c r="G141" s="26">
        <f>G140/E140</f>
        <v>5.4697447880440217E-2</v>
      </c>
      <c r="H141" s="82">
        <v>6.3124168996582783E-2</v>
      </c>
      <c r="I141" s="22"/>
      <c r="J141" s="25" t="s">
        <v>39</v>
      </c>
      <c r="K141" s="26">
        <f>K140/I140</f>
        <v>6.4043855524873919E-2</v>
      </c>
      <c r="L141" s="81">
        <v>9.3875613544579059E-2</v>
      </c>
      <c r="M141" s="22"/>
      <c r="N141" s="25" t="s">
        <v>39</v>
      </c>
      <c r="O141" s="26">
        <f>O140/M140</f>
        <v>0.17243040766835846</v>
      </c>
      <c r="P141" s="81">
        <v>6.9665059024541787E-2</v>
      </c>
      <c r="Q141" s="22"/>
      <c r="R141" s="25" t="s">
        <v>39</v>
      </c>
      <c r="S141" s="26">
        <f>S140/Q140</f>
        <v>6.407341314709579E-2</v>
      </c>
      <c r="T141" s="17">
        <v>0.11125097856477167</v>
      </c>
      <c r="U141" s="22"/>
      <c r="V141" s="25" t="s">
        <v>39</v>
      </c>
      <c r="W141" s="26">
        <f>W140/U140</f>
        <v>5.5534593817601716E-2</v>
      </c>
      <c r="X141" s="95" t="s">
        <v>104</v>
      </c>
      <c r="Y141" s="322"/>
      <c r="Z141" s="322"/>
      <c r="AA141" s="323"/>
      <c r="AB141" s="74" t="s">
        <v>104</v>
      </c>
      <c r="AC141" s="322"/>
      <c r="AD141" s="322"/>
      <c r="AE141" s="348"/>
      <c r="AF141" s="17">
        <f t="shared" si="5"/>
        <v>1.203254450139795</v>
      </c>
      <c r="AG141" s="22"/>
      <c r="AH141" s="25" t="s">
        <v>39</v>
      </c>
      <c r="AI141" s="24">
        <f>AI140/AG140</f>
        <v>4.2714623301883567E-2</v>
      </c>
    </row>
    <row r="142" spans="1:35">
      <c r="A142" s="320"/>
      <c r="B142" s="20" t="s">
        <v>10</v>
      </c>
      <c r="C142" s="19" t="s">
        <v>53</v>
      </c>
      <c r="D142" s="18">
        <v>0.84168828744750346</v>
      </c>
      <c r="E142" s="22"/>
      <c r="F142" s="22"/>
      <c r="G142" s="23"/>
      <c r="H142" s="82">
        <v>7.1091305024109513E-2</v>
      </c>
      <c r="I142" s="22"/>
      <c r="J142" s="22"/>
      <c r="K142" s="23"/>
      <c r="L142" s="81">
        <v>6.2181692331622344E-2</v>
      </c>
      <c r="M142" s="22"/>
      <c r="N142" s="22"/>
      <c r="O142" s="23"/>
      <c r="P142" s="81">
        <v>7.4677049307823928E-2</v>
      </c>
      <c r="Q142" s="22"/>
      <c r="R142" s="22"/>
      <c r="S142" s="23"/>
      <c r="T142" s="17">
        <v>0.10043653756416239</v>
      </c>
      <c r="U142" s="22"/>
      <c r="V142" s="22"/>
      <c r="W142" s="23"/>
      <c r="X142" s="95" t="s">
        <v>104</v>
      </c>
      <c r="Y142" s="322"/>
      <c r="Z142" s="322"/>
      <c r="AA142" s="323"/>
      <c r="AB142" s="74" t="s">
        <v>104</v>
      </c>
      <c r="AC142" s="322"/>
      <c r="AD142" s="322"/>
      <c r="AE142" s="348"/>
      <c r="AF142" s="17">
        <f t="shared" si="5"/>
        <v>1.1500748716752216</v>
      </c>
      <c r="AG142" s="22"/>
      <c r="AH142" s="22"/>
      <c r="AI142" s="21"/>
    </row>
    <row r="143" spans="1:35">
      <c r="A143" s="320"/>
      <c r="B143" s="20" t="s">
        <v>13</v>
      </c>
      <c r="C143" s="19" t="s">
        <v>52</v>
      </c>
      <c r="D143" s="18">
        <v>0.77657482014388479</v>
      </c>
      <c r="E143" s="13"/>
      <c r="F143" s="12"/>
      <c r="G143" s="16"/>
      <c r="H143" s="82">
        <v>6.3343197442046348E-2</v>
      </c>
      <c r="I143" s="13"/>
      <c r="J143" s="12"/>
      <c r="K143" s="16"/>
      <c r="L143" s="81">
        <v>6.8357154276578722E-2</v>
      </c>
      <c r="M143" s="13"/>
      <c r="N143" s="12"/>
      <c r="O143" s="16"/>
      <c r="P143" s="81">
        <v>6.9567681854516381E-2</v>
      </c>
      <c r="Q143" s="13"/>
      <c r="R143" s="12"/>
      <c r="S143" s="16"/>
      <c r="T143" s="17">
        <v>0.10829587529976019</v>
      </c>
      <c r="U143" s="13"/>
      <c r="V143" s="12"/>
      <c r="W143" s="16"/>
      <c r="X143" s="95" t="s">
        <v>104</v>
      </c>
      <c r="Y143" s="322"/>
      <c r="Z143" s="322"/>
      <c r="AA143" s="323"/>
      <c r="AB143" s="74" t="s">
        <v>104</v>
      </c>
      <c r="AC143" s="322"/>
      <c r="AD143" s="322"/>
      <c r="AE143" s="348"/>
      <c r="AF143" s="17">
        <f t="shared" si="5"/>
        <v>1.0861387290167863</v>
      </c>
      <c r="AG143" s="13"/>
      <c r="AH143" s="12"/>
      <c r="AI143" s="11"/>
    </row>
    <row r="144" spans="1:35">
      <c r="A144" s="321"/>
      <c r="B144" s="41" t="s">
        <v>17</v>
      </c>
      <c r="C144" s="40" t="s">
        <v>51</v>
      </c>
      <c r="D144" s="39">
        <v>0.88495969563082955</v>
      </c>
      <c r="E144" s="48" t="str">
        <f>(IF(((G144)&gt;0.05),"-",IF(((G144)&gt;0.01),"*",IF(((G144)&gt;0.001),"**","***"))))</f>
        <v>**</v>
      </c>
      <c r="F144" s="47" t="s">
        <v>38</v>
      </c>
      <c r="G144" s="49">
        <f>TTEST(D135:D139,D140:D144,2,2)</f>
        <v>1.4876051379832458E-3</v>
      </c>
      <c r="H144" s="88">
        <v>7.1719374897725396E-2</v>
      </c>
      <c r="I144" s="48" t="str">
        <f>(IF(((K144)&gt;0.05),"-",IF(((K144)&gt;0.01),"*",IF(((K144)&gt;0.001),"**","***"))))</f>
        <v>-</v>
      </c>
      <c r="J144" s="47" t="s">
        <v>38</v>
      </c>
      <c r="K144" s="49">
        <f>TTEST(H135:H139,H140:H144,2,2)</f>
        <v>0.48835645245455661</v>
      </c>
      <c r="L144" s="88">
        <v>6.4855211912943855E-2</v>
      </c>
      <c r="M144" s="48" t="str">
        <f>(IF(((O144)&gt;0.05),"-",IF(((O144)&gt;0.01),"*",IF(((O144)&gt;0.001),"**","***"))))</f>
        <v>-</v>
      </c>
      <c r="N144" s="47" t="s">
        <v>38</v>
      </c>
      <c r="O144" s="49">
        <f>TTEST(L135:L139,L140:L144,2,2)</f>
        <v>7.4117475894360185E-2</v>
      </c>
      <c r="P144" s="88">
        <v>8.2449738177057766E-2</v>
      </c>
      <c r="Q144" s="48" t="str">
        <f>(IF(((S144)&gt;0.05),"-",IF(((S144)&gt;0.01),"*",IF(((S144)&gt;0.001),"**","***"))))</f>
        <v>*</v>
      </c>
      <c r="R144" s="47" t="s">
        <v>38</v>
      </c>
      <c r="S144" s="49">
        <f>TTEST(P135:P139,P140:P144,2,2)</f>
        <v>2.1961813244654578E-2</v>
      </c>
      <c r="T144" s="38">
        <v>0.10398085419734904</v>
      </c>
      <c r="U144" s="48" t="str">
        <f>(IF(((W144)&gt;0.05),"-",IF(((W144)&gt;0.01),"*",IF(((W144)&gt;0.001),"**","***"))))</f>
        <v>**</v>
      </c>
      <c r="V144" s="47" t="s">
        <v>38</v>
      </c>
      <c r="W144" s="49">
        <f>TTEST(T135:T139,T140:T144,2,2)</f>
        <v>1.0380400803230326E-3</v>
      </c>
      <c r="X144" s="93" t="s">
        <v>104</v>
      </c>
      <c r="Y144" s="324"/>
      <c r="Z144" s="324"/>
      <c r="AA144" s="325"/>
      <c r="AB144" s="76" t="s">
        <v>104</v>
      </c>
      <c r="AC144" s="324"/>
      <c r="AD144" s="324"/>
      <c r="AE144" s="351"/>
      <c r="AF144" s="38">
        <f t="shared" si="5"/>
        <v>1.2079648748159055</v>
      </c>
      <c r="AG144" s="48" t="str">
        <f>(IF(((AI144)&gt;0.05),"-",IF(((AI144)&gt;0.01),"*",IF(((AI144)&gt;0.001),"**","***"))))</f>
        <v>-</v>
      </c>
      <c r="AH144" s="47" t="s">
        <v>38</v>
      </c>
      <c r="AI144" s="46">
        <f>TTEST(AF135:AF139,AF140:AF144,2,2)</f>
        <v>5.432164323858326E-2</v>
      </c>
    </row>
    <row r="145" spans="1:35">
      <c r="A145" s="320">
        <v>8</v>
      </c>
      <c r="B145" s="20" t="s">
        <v>24</v>
      </c>
      <c r="C145" s="19" t="s">
        <v>50</v>
      </c>
      <c r="D145" s="18">
        <v>1.033668777832756</v>
      </c>
      <c r="E145" s="44">
        <f>AVERAGE(D145:D149)</f>
        <v>0.67836794368752296</v>
      </c>
      <c r="F145" s="43" t="s">
        <v>40</v>
      </c>
      <c r="G145" s="45">
        <f>STDEVP(D145:D149)</f>
        <v>0.18514526940690101</v>
      </c>
      <c r="H145" s="82">
        <v>0.10369468909780637</v>
      </c>
      <c r="I145" s="92">
        <f>AVERAGE(H145:H149)</f>
        <v>9.3342687411921421E-2</v>
      </c>
      <c r="J145" s="91" t="s">
        <v>40</v>
      </c>
      <c r="K145" s="90">
        <f>STDEVP(H145:H149)</f>
        <v>1.0833471573247542E-2</v>
      </c>
      <c r="L145" s="81">
        <v>9.6890829622299196E-2</v>
      </c>
      <c r="M145" s="92">
        <f>AVERAGE(L145:L149)</f>
        <v>0.13851116276363834</v>
      </c>
      <c r="N145" s="91" t="s">
        <v>40</v>
      </c>
      <c r="O145" s="90">
        <f>STDEVP(L145:L149)</f>
        <v>4.1121918992308278E-2</v>
      </c>
      <c r="P145" s="81">
        <v>7.9370814778162629E-2</v>
      </c>
      <c r="Q145" s="92">
        <f>AVERAGE(P145:P149)</f>
        <v>6.5810641070935677E-2</v>
      </c>
      <c r="R145" s="91" t="s">
        <v>40</v>
      </c>
      <c r="S145" s="90">
        <f>STDEVP(P145:P149)</f>
        <v>6.9850115445640971E-3</v>
      </c>
      <c r="T145" s="17">
        <v>0.12854839188520534</v>
      </c>
      <c r="U145" s="44">
        <f>AVERAGE(T145:T149)</f>
        <v>0.12833113299029353</v>
      </c>
      <c r="V145" s="43" t="s">
        <v>40</v>
      </c>
      <c r="W145" s="45">
        <f>STDEVP(T145:T149)</f>
        <v>1.1029412550631097E-2</v>
      </c>
      <c r="X145" s="95" t="s">
        <v>104</v>
      </c>
      <c r="Y145" s="322" t="s">
        <v>104</v>
      </c>
      <c r="Z145" s="322"/>
      <c r="AA145" s="323"/>
      <c r="AB145" s="74" t="s">
        <v>104</v>
      </c>
      <c r="AC145" s="322" t="s">
        <v>104</v>
      </c>
      <c r="AD145" s="322"/>
      <c r="AE145" s="348"/>
      <c r="AF145" s="17">
        <f t="shared" si="5"/>
        <v>1.4421735032162295</v>
      </c>
      <c r="AG145" s="44">
        <f>AVERAGE(AF145:AF149)</f>
        <v>1.104363567924312</v>
      </c>
      <c r="AH145" s="43" t="s">
        <v>40</v>
      </c>
      <c r="AI145" s="42">
        <f>STDEVP(AF145:AF149)</f>
        <v>0.16987898752575847</v>
      </c>
    </row>
    <row r="146" spans="1:35">
      <c r="A146" s="320"/>
      <c r="B146" s="20" t="s">
        <v>29</v>
      </c>
      <c r="C146" s="19" t="s">
        <v>49</v>
      </c>
      <c r="D146" s="18">
        <v>0.67107015369360423</v>
      </c>
      <c r="E146" s="22"/>
      <c r="F146" s="25" t="s">
        <v>39</v>
      </c>
      <c r="G146" s="26">
        <f>G145/E145</f>
        <v>0.27292750362063778</v>
      </c>
      <c r="H146" s="82">
        <v>8.9249165427202098E-2</v>
      </c>
      <c r="I146" s="22"/>
      <c r="J146" s="25" t="s">
        <v>39</v>
      </c>
      <c r="K146" s="26">
        <f>K145/I145</f>
        <v>0.11606127778857936</v>
      </c>
      <c r="L146" s="81">
        <v>0.11267231862502064</v>
      </c>
      <c r="M146" s="22"/>
      <c r="N146" s="25" t="s">
        <v>39</v>
      </c>
      <c r="O146" s="26">
        <f>O145/M145</f>
        <v>0.29688523417048029</v>
      </c>
      <c r="P146" s="81">
        <v>6.4710618079656251E-2</v>
      </c>
      <c r="Q146" s="22"/>
      <c r="R146" s="25" t="s">
        <v>39</v>
      </c>
      <c r="S146" s="26">
        <f>S145/Q145</f>
        <v>0.10613802617475074</v>
      </c>
      <c r="T146" s="17">
        <v>0.11108924144769459</v>
      </c>
      <c r="U146" s="22"/>
      <c r="V146" s="25" t="s">
        <v>39</v>
      </c>
      <c r="W146" s="26">
        <f>W145/U145</f>
        <v>8.5944947992201703E-2</v>
      </c>
      <c r="X146" s="95" t="s">
        <v>104</v>
      </c>
      <c r="Y146" s="322"/>
      <c r="Z146" s="322"/>
      <c r="AA146" s="323"/>
      <c r="AB146" s="74" t="s">
        <v>104</v>
      </c>
      <c r="AC146" s="322"/>
      <c r="AD146" s="322"/>
      <c r="AE146" s="348"/>
      <c r="AF146" s="17">
        <f t="shared" si="5"/>
        <v>1.0487914972731778</v>
      </c>
      <c r="AG146" s="22"/>
      <c r="AH146" s="25" t="s">
        <v>39</v>
      </c>
      <c r="AI146" s="24">
        <f>AI145/AG145</f>
        <v>0.15382523695982805</v>
      </c>
    </row>
    <row r="147" spans="1:35">
      <c r="A147" s="320"/>
      <c r="B147" s="20" t="s">
        <v>32</v>
      </c>
      <c r="C147" s="19" t="s">
        <v>48</v>
      </c>
      <c r="D147" s="18">
        <v>0.52465522167487688</v>
      </c>
      <c r="E147" s="22"/>
      <c r="F147" s="22"/>
      <c r="G147" s="23"/>
      <c r="H147" s="82">
        <v>8.9607619047619033E-2</v>
      </c>
      <c r="I147" s="22"/>
      <c r="J147" s="22"/>
      <c r="K147" s="23"/>
      <c r="L147" s="81">
        <v>0.20565530377668301</v>
      </c>
      <c r="M147" s="22"/>
      <c r="N147" s="22"/>
      <c r="O147" s="23"/>
      <c r="P147" s="81">
        <v>6.1702816091954021E-2</v>
      </c>
      <c r="Q147" s="22"/>
      <c r="R147" s="22"/>
      <c r="S147" s="23"/>
      <c r="T147" s="17">
        <v>0.1458120197044335</v>
      </c>
      <c r="U147" s="22"/>
      <c r="V147" s="22"/>
      <c r="W147" s="23"/>
      <c r="X147" s="95" t="s">
        <v>104</v>
      </c>
      <c r="Y147" s="322"/>
      <c r="Z147" s="322"/>
      <c r="AA147" s="323"/>
      <c r="AB147" s="74" t="s">
        <v>104</v>
      </c>
      <c r="AC147" s="322"/>
      <c r="AD147" s="322"/>
      <c r="AE147" s="348"/>
      <c r="AF147" s="17">
        <f t="shared" si="5"/>
        <v>1.0274329802955666</v>
      </c>
      <c r="AG147" s="22"/>
      <c r="AH147" s="22"/>
      <c r="AI147" s="21"/>
    </row>
    <row r="148" spans="1:35">
      <c r="A148" s="320"/>
      <c r="B148" s="20" t="s">
        <v>34</v>
      </c>
      <c r="C148" s="19" t="s">
        <v>47</v>
      </c>
      <c r="D148" s="18">
        <v>0.5451676311917607</v>
      </c>
      <c r="E148" s="13"/>
      <c r="F148" s="12"/>
      <c r="G148" s="16"/>
      <c r="H148" s="82">
        <v>0.10701023377472615</v>
      </c>
      <c r="I148" s="13"/>
      <c r="J148" s="12"/>
      <c r="K148" s="16"/>
      <c r="L148" s="81">
        <v>0.16647855157757072</v>
      </c>
      <c r="M148" s="13"/>
      <c r="N148" s="12"/>
      <c r="O148" s="16"/>
      <c r="P148" s="81">
        <v>6.351977276442701E-2</v>
      </c>
      <c r="Q148" s="13"/>
      <c r="R148" s="12"/>
      <c r="S148" s="16"/>
      <c r="T148" s="17">
        <v>0.12648680725846004</v>
      </c>
      <c r="U148" s="13"/>
      <c r="V148" s="12"/>
      <c r="W148" s="16"/>
      <c r="X148" s="95" t="s">
        <v>104</v>
      </c>
      <c r="Y148" s="322"/>
      <c r="Z148" s="322"/>
      <c r="AA148" s="323"/>
      <c r="AB148" s="74" t="s">
        <v>104</v>
      </c>
      <c r="AC148" s="322"/>
      <c r="AD148" s="322"/>
      <c r="AE148" s="348"/>
      <c r="AF148" s="17">
        <f t="shared" si="5"/>
        <v>1.0086629965669447</v>
      </c>
      <c r="AG148" s="13"/>
      <c r="AH148" s="12"/>
      <c r="AI148" s="11"/>
    </row>
    <row r="149" spans="1:35" ht="16" thickBot="1">
      <c r="A149" s="321"/>
      <c r="B149" s="41" t="s">
        <v>37</v>
      </c>
      <c r="C149" s="40" t="s">
        <v>46</v>
      </c>
      <c r="D149" s="39">
        <v>0.61727793404461684</v>
      </c>
      <c r="E149" s="48"/>
      <c r="F149" s="47"/>
      <c r="G149" s="49"/>
      <c r="H149" s="94">
        <v>7.7151729712253481E-2</v>
      </c>
      <c r="I149" s="48"/>
      <c r="J149" s="47"/>
      <c r="K149" s="49"/>
      <c r="L149" s="88">
        <v>0.11085881021661817</v>
      </c>
      <c r="M149" s="48"/>
      <c r="N149" s="47"/>
      <c r="O149" s="49"/>
      <c r="P149" s="88">
        <v>5.9749183640478501E-2</v>
      </c>
      <c r="Q149" s="48"/>
      <c r="R149" s="47"/>
      <c r="S149" s="49"/>
      <c r="T149" s="38">
        <v>0.1297192046556741</v>
      </c>
      <c r="U149" s="48"/>
      <c r="V149" s="47"/>
      <c r="W149" s="49"/>
      <c r="X149" s="93" t="s">
        <v>104</v>
      </c>
      <c r="Y149" s="324"/>
      <c r="Z149" s="324"/>
      <c r="AA149" s="325"/>
      <c r="AB149" s="76" t="s">
        <v>104</v>
      </c>
      <c r="AC149" s="324"/>
      <c r="AD149" s="324"/>
      <c r="AE149" s="351"/>
      <c r="AF149" s="38">
        <f t="shared" si="5"/>
        <v>0.99475686226964111</v>
      </c>
      <c r="AG149" s="48"/>
      <c r="AH149" s="47"/>
      <c r="AI149" s="46"/>
    </row>
    <row r="150" spans="1:35" ht="16" thickTop="1">
      <c r="A150" s="319">
        <v>9</v>
      </c>
      <c r="B150" s="20" t="s">
        <v>25</v>
      </c>
      <c r="C150" s="19" t="s">
        <v>45</v>
      </c>
      <c r="D150" s="18">
        <v>0.62830441039925722</v>
      </c>
      <c r="E150" s="44">
        <f>AVERAGE(D150:D154)</f>
        <v>0.79493974688018443</v>
      </c>
      <c r="F150" s="43" t="s">
        <v>40</v>
      </c>
      <c r="G150" s="45">
        <f>STDEVP(D150:D154)</f>
        <v>0.11012576343121079</v>
      </c>
      <c r="H150" s="82">
        <v>7.6744413494274216E-2</v>
      </c>
      <c r="I150" s="92">
        <f>AVERAGE(H150:H154)</f>
        <v>7.4447827597043423E-2</v>
      </c>
      <c r="J150" s="91" t="s">
        <v>40</v>
      </c>
      <c r="K150" s="90">
        <f>STDEVP(H150:H154)</f>
        <v>2.8792072918455577E-3</v>
      </c>
      <c r="L150" s="81">
        <v>4.8616929743113581E-2</v>
      </c>
      <c r="M150" s="92">
        <f>AVERAGE(L150:L154)</f>
        <v>6.2961700032831025E-2</v>
      </c>
      <c r="N150" s="91" t="s">
        <v>40</v>
      </c>
      <c r="O150" s="90">
        <f>STDEVP(L150:L154)</f>
        <v>1.2347658485201422E-2</v>
      </c>
      <c r="P150" s="81">
        <v>6.9426702259362441E-2</v>
      </c>
      <c r="Q150" s="92">
        <f>AVERAGE(P150:P154)</f>
        <v>6.8770404017745923E-2</v>
      </c>
      <c r="R150" s="91" t="s">
        <v>40</v>
      </c>
      <c r="S150" s="90">
        <f>STDEVP(P150:P154)</f>
        <v>1.4639539334196493E-3</v>
      </c>
      <c r="T150" s="17">
        <v>0.1101136025998143</v>
      </c>
      <c r="U150" s="44">
        <f>AVERAGE(T150:T154)</f>
        <v>0.10590585391778215</v>
      </c>
      <c r="V150" s="43" t="s">
        <v>40</v>
      </c>
      <c r="W150" s="45">
        <f>STDEVP(T150:T154)</f>
        <v>8.4803268055039845E-3</v>
      </c>
      <c r="X150" s="74" t="s">
        <v>104</v>
      </c>
      <c r="Y150" s="326" t="s">
        <v>104</v>
      </c>
      <c r="Z150" s="326"/>
      <c r="AA150" s="327"/>
      <c r="AB150" s="74" t="s">
        <v>104</v>
      </c>
      <c r="AC150" s="326" t="s">
        <v>104</v>
      </c>
      <c r="AD150" s="326"/>
      <c r="AE150" s="352"/>
      <c r="AF150" s="17">
        <f t="shared" si="5"/>
        <v>0.93320605849582172</v>
      </c>
      <c r="AG150" s="44">
        <f>AVERAGE(AF150:AF154)</f>
        <v>1.1070255324455871</v>
      </c>
      <c r="AH150" s="43" t="s">
        <v>40</v>
      </c>
      <c r="AI150" s="42">
        <f>STDEVP(AF150:AF154)</f>
        <v>0.10588311151615849</v>
      </c>
    </row>
    <row r="151" spans="1:35">
      <c r="A151" s="320"/>
      <c r="B151" s="20" t="s">
        <v>8</v>
      </c>
      <c r="C151" s="19" t="s">
        <v>44</v>
      </c>
      <c r="D151" s="18">
        <v>0.77249932724651604</v>
      </c>
      <c r="E151" s="22"/>
      <c r="F151" s="25" t="s">
        <v>39</v>
      </c>
      <c r="G151" s="26">
        <f>G150/E150</f>
        <v>0.13853347233348146</v>
      </c>
      <c r="H151" s="82">
        <v>7.7239243953227621E-2</v>
      </c>
      <c r="I151" s="22"/>
      <c r="J151" s="25" t="s">
        <v>39</v>
      </c>
      <c r="K151" s="26">
        <f>K150/I150</f>
        <v>3.867416128553227E-2</v>
      </c>
      <c r="L151" s="81">
        <v>8.5996956591382345E-2</v>
      </c>
      <c r="M151" s="22"/>
      <c r="N151" s="25" t="s">
        <v>39</v>
      </c>
      <c r="O151" s="26">
        <f>O150/M150</f>
        <v>0.1961138037690025</v>
      </c>
      <c r="P151" s="81">
        <v>6.6223938811468847E-2</v>
      </c>
      <c r="Q151" s="22"/>
      <c r="R151" s="25" t="s">
        <v>39</v>
      </c>
      <c r="S151" s="26">
        <f>S150/Q150</f>
        <v>2.1287557552255792E-2</v>
      </c>
      <c r="T151" s="17">
        <v>0.10150394041326286</v>
      </c>
      <c r="U151" s="22"/>
      <c r="V151" s="25" t="s">
        <v>39</v>
      </c>
      <c r="W151" s="26">
        <f>W150/U150</f>
        <v>8.0074202622335805E-2</v>
      </c>
      <c r="X151" s="74" t="s">
        <v>104</v>
      </c>
      <c r="Y151" s="322"/>
      <c r="Z151" s="322"/>
      <c r="AA151" s="323"/>
      <c r="AB151" s="74" t="s">
        <v>104</v>
      </c>
      <c r="AC151" s="322"/>
      <c r="AD151" s="322"/>
      <c r="AE151" s="348"/>
      <c r="AF151" s="17">
        <f t="shared" si="5"/>
        <v>1.1034634070158578</v>
      </c>
      <c r="AG151" s="22"/>
      <c r="AH151" s="25" t="s">
        <v>39</v>
      </c>
      <c r="AI151" s="24">
        <f>AI150/AG150</f>
        <v>9.5646494514220151E-2</v>
      </c>
    </row>
    <row r="152" spans="1:35">
      <c r="A152" s="320"/>
      <c r="B152" s="20" t="s">
        <v>11</v>
      </c>
      <c r="C152" s="19" t="s">
        <v>43</v>
      </c>
      <c r="D152" s="18">
        <v>0.74951322126306219</v>
      </c>
      <c r="E152" s="22"/>
      <c r="F152" s="22"/>
      <c r="G152" s="23"/>
      <c r="H152" s="82">
        <v>7.3924246554596396E-2</v>
      </c>
      <c r="I152" s="22"/>
      <c r="J152" s="22"/>
      <c r="K152" s="23"/>
      <c r="L152" s="81">
        <v>5.9385764046645452E-2</v>
      </c>
      <c r="M152" s="22"/>
      <c r="N152" s="22"/>
      <c r="O152" s="23"/>
      <c r="P152" s="81">
        <v>6.8575427835832189E-2</v>
      </c>
      <c r="Q152" s="22"/>
      <c r="R152" s="22"/>
      <c r="S152" s="23"/>
      <c r="T152" s="17">
        <v>0.11846633348477964</v>
      </c>
      <c r="U152" s="22"/>
      <c r="V152" s="22"/>
      <c r="W152" s="23"/>
      <c r="X152" s="74" t="s">
        <v>104</v>
      </c>
      <c r="Y152" s="322"/>
      <c r="Z152" s="322"/>
      <c r="AA152" s="323"/>
      <c r="AB152" s="74" t="s">
        <v>104</v>
      </c>
      <c r="AC152" s="322"/>
      <c r="AD152" s="322"/>
      <c r="AE152" s="348"/>
      <c r="AF152" s="17">
        <f t="shared" si="5"/>
        <v>1.0698649931849158</v>
      </c>
      <c r="AG152" s="22"/>
      <c r="AH152" s="22"/>
      <c r="AI152" s="21"/>
    </row>
    <row r="153" spans="1:35">
      <c r="A153" s="320"/>
      <c r="B153" s="20" t="s">
        <v>14</v>
      </c>
      <c r="C153" s="19" t="s">
        <v>42</v>
      </c>
      <c r="D153" s="18">
        <v>0.87471901989325573</v>
      </c>
      <c r="E153" s="13"/>
      <c r="F153" s="12"/>
      <c r="G153" s="16"/>
      <c r="H153" s="82">
        <v>7.5139818858159471E-2</v>
      </c>
      <c r="I153" s="13"/>
      <c r="J153" s="12"/>
      <c r="K153" s="16"/>
      <c r="L153" s="81">
        <v>6.0579411289018267E-2</v>
      </c>
      <c r="M153" s="13"/>
      <c r="N153" s="12"/>
      <c r="O153" s="16"/>
      <c r="P153" s="81">
        <v>7.0704229338508812E-2</v>
      </c>
      <c r="Q153" s="13"/>
      <c r="R153" s="12"/>
      <c r="S153" s="16"/>
      <c r="T153" s="17">
        <v>0.10636608442503639</v>
      </c>
      <c r="U153" s="13"/>
      <c r="V153" s="12"/>
      <c r="W153" s="16"/>
      <c r="X153" s="74" t="s">
        <v>104</v>
      </c>
      <c r="Y153" s="322"/>
      <c r="Z153" s="322"/>
      <c r="AA153" s="323"/>
      <c r="AB153" s="74" t="s">
        <v>104</v>
      </c>
      <c r="AC153" s="322"/>
      <c r="AD153" s="322"/>
      <c r="AE153" s="348"/>
      <c r="AF153" s="17">
        <f t="shared" si="5"/>
        <v>1.1875085638039786</v>
      </c>
      <c r="AG153" s="13"/>
      <c r="AH153" s="12"/>
      <c r="AI153" s="11"/>
    </row>
    <row r="154" spans="1:35" ht="16" thickBot="1">
      <c r="A154" s="346"/>
      <c r="B154" s="10" t="s">
        <v>18</v>
      </c>
      <c r="C154" s="9" t="s">
        <v>41</v>
      </c>
      <c r="D154" s="8">
        <v>0.94966275559883162</v>
      </c>
      <c r="E154" s="241" t="str">
        <f>(IF(((G154)&gt;0.05),"-",IF(((G154)&gt;0.01),"*",IF(((G154)&gt;0.001),"**","***"))))</f>
        <v>-</v>
      </c>
      <c r="F154" s="242" t="s">
        <v>38</v>
      </c>
      <c r="G154" s="243">
        <f>TTEST(D145:D149,D150:D154,2,2)</f>
        <v>0.31067386148221621</v>
      </c>
      <c r="H154" s="80">
        <v>6.9191415124959424E-2</v>
      </c>
      <c r="I154" s="241" t="str">
        <f>(IF(((K154)&gt;0.05),"-",IF(((K154)&gt;0.01),"*",IF(((K154)&gt;0.001),"**","***"))))</f>
        <v>**</v>
      </c>
      <c r="J154" s="242" t="s">
        <v>38</v>
      </c>
      <c r="K154" s="243">
        <f>TTEST(H145:H149,H150:H154,2,2)</f>
        <v>9.7680692723560638E-3</v>
      </c>
      <c r="L154" s="79">
        <v>6.0229438493995466E-2</v>
      </c>
      <c r="M154" s="241" t="str">
        <f>(IF(((O154)&gt;0.05),"-",IF(((O154)&gt;0.01),"*",IF(((O154)&gt;0.001),"**","***"))))</f>
        <v>**</v>
      </c>
      <c r="N154" s="242" t="s">
        <v>38</v>
      </c>
      <c r="O154" s="243">
        <f>TTEST(L145:L149,L150:L154,2,2)</f>
        <v>7.8552241130251561E-3</v>
      </c>
      <c r="P154" s="79">
        <v>6.8921721843557299E-2</v>
      </c>
      <c r="Q154" s="241" t="str">
        <f>(IF(((S154)&gt;0.05),"-",IF(((S154)&gt;0.01),"*",IF(((S154)&gt;0.001),"**","***"))))</f>
        <v>-</v>
      </c>
      <c r="R154" s="242" t="s">
        <v>38</v>
      </c>
      <c r="S154" s="243">
        <f>TTEST(P145:P149,P150:P154,2,2)</f>
        <v>0.43090729424386198</v>
      </c>
      <c r="T154" s="7">
        <v>9.3079308666017532E-2</v>
      </c>
      <c r="U154" s="241" t="str">
        <f>(IF(((W154)&gt;0.05),"-",IF(((W154)&gt;0.01),"*",IF(((W154)&gt;0.001),"**","***"))))</f>
        <v>*</v>
      </c>
      <c r="V154" s="242" t="s">
        <v>38</v>
      </c>
      <c r="W154" s="243">
        <f>TTEST(T145:T149,T150:T154,2,2)</f>
        <v>1.2171298050842886E-2</v>
      </c>
      <c r="X154" s="73" t="s">
        <v>104</v>
      </c>
      <c r="Y154" s="353"/>
      <c r="Z154" s="353"/>
      <c r="AA154" s="354"/>
      <c r="AB154" s="73" t="s">
        <v>104</v>
      </c>
      <c r="AC154" s="353"/>
      <c r="AD154" s="353"/>
      <c r="AE154" s="355"/>
      <c r="AF154" s="7">
        <f t="shared" si="5"/>
        <v>1.2410846397273614</v>
      </c>
      <c r="AG154" s="241" t="str">
        <f>(IF(((AI154)&gt;0.05),"-",IF(((AI154)&gt;0.01),"*",IF(((AI154)&gt;0.001),"**","***"))))</f>
        <v>-</v>
      </c>
      <c r="AH154" s="242" t="s">
        <v>38</v>
      </c>
      <c r="AI154" s="244">
        <f>TTEST(AF145:AF149,AF150:AF154,2,2)</f>
        <v>0.97943316342464704</v>
      </c>
    </row>
    <row r="155" spans="1:35" ht="16" thickBot="1"/>
    <row r="156" spans="1:35" ht="16" thickBot="1">
      <c r="A156" s="72" t="s">
        <v>103</v>
      </c>
      <c r="B156" s="71" t="s">
        <v>102</v>
      </c>
      <c r="C156" s="70" t="s">
        <v>101</v>
      </c>
      <c r="D156" s="337" t="s">
        <v>110</v>
      </c>
      <c r="E156" s="334"/>
      <c r="F156" s="334"/>
      <c r="G156" s="335"/>
      <c r="H156" s="333" t="s">
        <v>109</v>
      </c>
      <c r="I156" s="334"/>
      <c r="J156" s="334"/>
      <c r="K156" s="335"/>
      <c r="L156" s="333" t="s">
        <v>108</v>
      </c>
      <c r="M156" s="334"/>
      <c r="N156" s="334"/>
      <c r="O156" s="335"/>
      <c r="P156" s="333" t="s">
        <v>107</v>
      </c>
      <c r="Q156" s="334"/>
      <c r="R156" s="334"/>
      <c r="S156" s="335"/>
      <c r="T156" s="333" t="s">
        <v>106</v>
      </c>
      <c r="U156" s="334"/>
      <c r="V156" s="334"/>
      <c r="W156" s="336"/>
      <c r="X156" s="337" t="s">
        <v>105</v>
      </c>
      <c r="Y156" s="334"/>
      <c r="Z156" s="334"/>
      <c r="AA156" s="336"/>
      <c r="AB156" s="4"/>
    </row>
    <row r="157" spans="1:35">
      <c r="A157" s="344">
        <v>1</v>
      </c>
      <c r="B157" s="69" t="s">
        <v>0</v>
      </c>
      <c r="C157" s="68" t="s">
        <v>94</v>
      </c>
      <c r="D157" s="67">
        <v>30.076183686236767</v>
      </c>
      <c r="E157" s="62">
        <f>AVERAGE(D157:D161)</f>
        <v>29.557507214766673</v>
      </c>
      <c r="F157" s="61" t="s">
        <v>40</v>
      </c>
      <c r="G157" s="65">
        <f>STDEVP(D157:D161)</f>
        <v>2.2678691090566589</v>
      </c>
      <c r="H157" s="64">
        <v>1.5008107394931023</v>
      </c>
      <c r="I157" s="62">
        <f>AVERAGE(H157:H161)</f>
        <v>1.0639544766991738</v>
      </c>
      <c r="J157" s="61" t="s">
        <v>40</v>
      </c>
      <c r="K157" s="65">
        <f>STDEVP(H157:H161)</f>
        <v>0.27132572683008804</v>
      </c>
      <c r="L157" s="66">
        <v>23.486796487006735</v>
      </c>
      <c r="M157" s="62">
        <f>AVERAGE(L157:L161)</f>
        <v>24.072044731605544</v>
      </c>
      <c r="N157" s="61" t="s">
        <v>40</v>
      </c>
      <c r="O157" s="65">
        <f>STDEVP(L157:L161)</f>
        <v>0.51025841951297701</v>
      </c>
      <c r="P157" s="78" t="s">
        <v>104</v>
      </c>
      <c r="Q157" s="338" t="s">
        <v>104</v>
      </c>
      <c r="R157" s="338"/>
      <c r="S157" s="339"/>
      <c r="T157" s="64">
        <v>1.115803801732435</v>
      </c>
      <c r="U157" s="62">
        <f>AVERAGE(T157:T161)</f>
        <v>1.2368953452277729</v>
      </c>
      <c r="V157" s="61" t="s">
        <v>40</v>
      </c>
      <c r="W157" s="60">
        <f>STDEVP(T157:T161)</f>
        <v>7.2284629821110058E-2</v>
      </c>
      <c r="X157" s="63">
        <f t="shared" ref="X157:X181" si="6">SUM(D157,H157,L157,P157,T157)</f>
        <v>56.17959471446904</v>
      </c>
      <c r="Y157" s="62">
        <f>AVERAGE(X157:X161)</f>
        <v>55.93040176829917</v>
      </c>
      <c r="Z157" s="61" t="s">
        <v>40</v>
      </c>
      <c r="AA157" s="60">
        <f>STDEVP(X157:X161)</f>
        <v>1.9989247815941633</v>
      </c>
      <c r="AB157" s="4"/>
    </row>
    <row r="158" spans="1:35">
      <c r="A158" s="320"/>
      <c r="B158" s="20" t="s">
        <v>2</v>
      </c>
      <c r="C158" s="19" t="s">
        <v>93</v>
      </c>
      <c r="D158" s="18">
        <v>30.767907299618322</v>
      </c>
      <c r="E158" s="22"/>
      <c r="F158" s="25" t="s">
        <v>39</v>
      </c>
      <c r="G158" s="26">
        <f>G157/E157</f>
        <v>7.6727346882745628E-2</v>
      </c>
      <c r="H158" s="15">
        <v>1.2650227178753179</v>
      </c>
      <c r="I158" s="22"/>
      <c r="J158" s="25" t="s">
        <v>39</v>
      </c>
      <c r="K158" s="26">
        <f>K157/I157</f>
        <v>0.25501629324579045</v>
      </c>
      <c r="L158" s="17">
        <v>23.728928387404579</v>
      </c>
      <c r="M158" s="22"/>
      <c r="N158" s="25" t="s">
        <v>39</v>
      </c>
      <c r="O158" s="26">
        <f>O157/M157</f>
        <v>2.1197136562438754E-2</v>
      </c>
      <c r="P158" s="74" t="s">
        <v>104</v>
      </c>
      <c r="Q158" s="322"/>
      <c r="R158" s="322"/>
      <c r="S158" s="323"/>
      <c r="T158" s="15">
        <v>1.3354951335877863</v>
      </c>
      <c r="U158" s="22"/>
      <c r="V158" s="25" t="s">
        <v>39</v>
      </c>
      <c r="W158" s="24">
        <f>W157/U157</f>
        <v>5.8440376625234144E-2</v>
      </c>
      <c r="X158" s="14">
        <f t="shared" si="6"/>
        <v>57.097353538486004</v>
      </c>
      <c r="Y158" s="22"/>
      <c r="Z158" s="25" t="s">
        <v>39</v>
      </c>
      <c r="AA158" s="24">
        <f>AA157/Y157</f>
        <v>3.5739503354097757E-2</v>
      </c>
      <c r="AB158" s="4"/>
    </row>
    <row r="159" spans="1:35">
      <c r="A159" s="320"/>
      <c r="B159" s="20" t="s">
        <v>3</v>
      </c>
      <c r="C159" s="19" t="s">
        <v>92</v>
      </c>
      <c r="D159" s="18">
        <v>31.041129188926664</v>
      </c>
      <c r="E159" s="22"/>
      <c r="F159" s="22"/>
      <c r="G159" s="23"/>
      <c r="H159" s="15">
        <v>0.85746295127084349</v>
      </c>
      <c r="I159" s="22"/>
      <c r="J159" s="22"/>
      <c r="K159" s="23"/>
      <c r="L159" s="17">
        <v>23.852580767362799</v>
      </c>
      <c r="M159" s="22"/>
      <c r="N159" s="22"/>
      <c r="O159" s="23"/>
      <c r="P159" s="74" t="s">
        <v>104</v>
      </c>
      <c r="Q159" s="322"/>
      <c r="R159" s="322"/>
      <c r="S159" s="323"/>
      <c r="T159" s="15">
        <v>1.2629261777561924</v>
      </c>
      <c r="U159" s="22"/>
      <c r="V159" s="22"/>
      <c r="W159" s="21"/>
      <c r="X159" s="14">
        <f t="shared" si="6"/>
        <v>57.014099085316495</v>
      </c>
      <c r="Y159" s="22"/>
      <c r="Z159" s="22"/>
      <c r="AA159" s="21"/>
      <c r="AB159" s="4"/>
    </row>
    <row r="160" spans="1:35">
      <c r="A160" s="320"/>
      <c r="B160" s="20" t="s">
        <v>4</v>
      </c>
      <c r="C160" s="19" t="s">
        <v>91</v>
      </c>
      <c r="D160" s="18">
        <v>25.06843287197232</v>
      </c>
      <c r="E160" s="22"/>
      <c r="F160" s="22"/>
      <c r="G160" s="23"/>
      <c r="H160" s="15">
        <v>0.82467466118800459</v>
      </c>
      <c r="I160" s="22"/>
      <c r="J160" s="22"/>
      <c r="K160" s="23"/>
      <c r="L160" s="17">
        <v>24.905433780276816</v>
      </c>
      <c r="M160" s="22"/>
      <c r="N160" s="22"/>
      <c r="O160" s="23"/>
      <c r="P160" s="74" t="s">
        <v>104</v>
      </c>
      <c r="Q160" s="322"/>
      <c r="R160" s="322"/>
      <c r="S160" s="323"/>
      <c r="T160" s="15">
        <v>1.2121432958477509</v>
      </c>
      <c r="U160" s="22"/>
      <c r="V160" s="22"/>
      <c r="W160" s="21"/>
      <c r="X160" s="14">
        <f t="shared" si="6"/>
        <v>52.010684609284894</v>
      </c>
      <c r="Y160" s="22"/>
      <c r="Z160" s="22"/>
      <c r="AA160" s="21"/>
      <c r="AB160" s="4"/>
    </row>
    <row r="161" spans="1:28" ht="16" thickBot="1">
      <c r="A161" s="345"/>
      <c r="B161" s="55" t="s">
        <v>15</v>
      </c>
      <c r="C161" s="54" t="s">
        <v>90</v>
      </c>
      <c r="D161" s="53">
        <v>30.833883027079306</v>
      </c>
      <c r="E161" s="58"/>
      <c r="F161" s="58"/>
      <c r="G161" s="59"/>
      <c r="H161" s="51">
        <v>0.87180131366860092</v>
      </c>
      <c r="I161" s="58"/>
      <c r="J161" s="58"/>
      <c r="K161" s="59"/>
      <c r="L161" s="52">
        <v>24.386484235976791</v>
      </c>
      <c r="M161" s="58"/>
      <c r="N161" s="58"/>
      <c r="O161" s="59"/>
      <c r="P161" s="77" t="s">
        <v>104</v>
      </c>
      <c r="Q161" s="340"/>
      <c r="R161" s="340"/>
      <c r="S161" s="341"/>
      <c r="T161" s="51">
        <v>1.2581083172147001</v>
      </c>
      <c r="U161" s="58"/>
      <c r="V161" s="58"/>
      <c r="W161" s="57"/>
      <c r="X161" s="50">
        <f t="shared" si="6"/>
        <v>57.350276893939402</v>
      </c>
      <c r="Y161" s="58"/>
      <c r="Z161" s="58"/>
      <c r="AA161" s="57"/>
      <c r="AB161" s="4"/>
    </row>
    <row r="162" spans="1:28" ht="16" thickTop="1">
      <c r="A162" s="350">
        <v>2</v>
      </c>
      <c r="B162" s="20" t="s">
        <v>21</v>
      </c>
      <c r="C162" s="19" t="s">
        <v>89</v>
      </c>
      <c r="D162" s="18">
        <v>15.61193289791969</v>
      </c>
      <c r="E162" s="44">
        <f>AVERAGE(D162:D166)</f>
        <v>11.108702701067202</v>
      </c>
      <c r="F162" s="43" t="s">
        <v>40</v>
      </c>
      <c r="G162" s="45">
        <f>STDEVP(D162:D166)</f>
        <v>2.7703740413133429</v>
      </c>
      <c r="H162" s="15">
        <v>2.390280172552814</v>
      </c>
      <c r="I162" s="44">
        <f>AVERAGE(H162:H166)</f>
        <v>1.7902179810175398</v>
      </c>
      <c r="J162" s="43" t="s">
        <v>40</v>
      </c>
      <c r="K162" s="45">
        <f>STDEVP(H162:H166)</f>
        <v>0.31414899145956882</v>
      </c>
      <c r="L162" s="17">
        <v>17.390213159167875</v>
      </c>
      <c r="M162" s="44">
        <f>AVERAGE(L162:L166)</f>
        <v>16.800029159953418</v>
      </c>
      <c r="N162" s="43" t="s">
        <v>40</v>
      </c>
      <c r="O162" s="45">
        <f>STDEVP(L162:L166)</f>
        <v>0.90916710330220762</v>
      </c>
      <c r="P162" s="74" t="s">
        <v>104</v>
      </c>
      <c r="Q162" s="342" t="s">
        <v>104</v>
      </c>
      <c r="R162" s="342"/>
      <c r="S162" s="343"/>
      <c r="T162" s="15">
        <v>0.18111635220125785</v>
      </c>
      <c r="U162" s="44">
        <f>AVERAGE(T162:T166)</f>
        <v>0.16662436300731351</v>
      </c>
      <c r="V162" s="43" t="s">
        <v>40</v>
      </c>
      <c r="W162" s="42">
        <f>STDEVP(T162:T166)</f>
        <v>8.6227801580627764E-3</v>
      </c>
      <c r="X162" s="14">
        <f t="shared" si="6"/>
        <v>35.573542581841636</v>
      </c>
      <c r="Y162" s="44">
        <f>AVERAGE(X162:X166)</f>
        <v>29.865574205045469</v>
      </c>
      <c r="Z162" s="43" t="s">
        <v>40</v>
      </c>
      <c r="AA162" s="42">
        <f>STDEVP(X162:X166)</f>
        <v>3.1649117297317981</v>
      </c>
      <c r="AB162" s="4"/>
    </row>
    <row r="163" spans="1:28">
      <c r="A163" s="320"/>
      <c r="B163" s="20" t="s">
        <v>26</v>
      </c>
      <c r="C163" s="19" t="s">
        <v>88</v>
      </c>
      <c r="D163" s="18">
        <v>12.979846263182026</v>
      </c>
      <c r="E163" s="22"/>
      <c r="F163" s="25" t="s">
        <v>39</v>
      </c>
      <c r="G163" s="26">
        <f>G162/E162</f>
        <v>0.24938772022832115</v>
      </c>
      <c r="H163" s="15">
        <v>1.6596627311630749</v>
      </c>
      <c r="I163" s="22"/>
      <c r="J163" s="25" t="s">
        <v>39</v>
      </c>
      <c r="K163" s="26">
        <f>K162/I162</f>
        <v>0.17548086031456911</v>
      </c>
      <c r="L163" s="17">
        <v>15.737363869784502</v>
      </c>
      <c r="M163" s="22"/>
      <c r="N163" s="25" t="s">
        <v>39</v>
      </c>
      <c r="O163" s="26">
        <f>O162/M162</f>
        <v>5.4116995550782039E-2</v>
      </c>
      <c r="P163" s="74" t="s">
        <v>104</v>
      </c>
      <c r="Q163" s="322"/>
      <c r="R163" s="322"/>
      <c r="S163" s="323"/>
      <c r="T163" s="15">
        <v>0.15608574048601559</v>
      </c>
      <c r="U163" s="22"/>
      <c r="V163" s="25" t="s">
        <v>39</v>
      </c>
      <c r="W163" s="24">
        <f>W162/U162</f>
        <v>5.1749816187950277E-2</v>
      </c>
      <c r="X163" s="14">
        <f t="shared" si="6"/>
        <v>30.532958604615619</v>
      </c>
      <c r="Y163" s="22"/>
      <c r="Z163" s="25" t="s">
        <v>39</v>
      </c>
      <c r="AA163" s="24">
        <f>AA162/Y162</f>
        <v>0.1059719029007358</v>
      </c>
      <c r="AB163" s="4"/>
    </row>
    <row r="164" spans="1:28">
      <c r="A164" s="320"/>
      <c r="B164" s="20" t="s">
        <v>30</v>
      </c>
      <c r="C164" s="19" t="s">
        <v>87</v>
      </c>
      <c r="D164" s="18">
        <v>8.6369174915905838</v>
      </c>
      <c r="E164" s="22"/>
      <c r="F164" s="22"/>
      <c r="G164" s="23"/>
      <c r="H164" s="15">
        <v>1.7642195178600033</v>
      </c>
      <c r="I164" s="22"/>
      <c r="J164" s="22"/>
      <c r="K164" s="23"/>
      <c r="L164" s="17">
        <v>18.170665689572321</v>
      </c>
      <c r="M164" s="22"/>
      <c r="N164" s="22"/>
      <c r="O164" s="23"/>
      <c r="P164" s="74" t="s">
        <v>104</v>
      </c>
      <c r="Q164" s="322"/>
      <c r="R164" s="322"/>
      <c r="S164" s="323"/>
      <c r="T164" s="15">
        <v>0.16790874579529075</v>
      </c>
      <c r="U164" s="22"/>
      <c r="V164" s="22"/>
      <c r="W164" s="21"/>
      <c r="X164" s="14">
        <f t="shared" si="6"/>
        <v>28.739711444818198</v>
      </c>
      <c r="Y164" s="22"/>
      <c r="Z164" s="22"/>
      <c r="AA164" s="21"/>
      <c r="AB164" s="4"/>
    </row>
    <row r="165" spans="1:28">
      <c r="A165" s="320"/>
      <c r="B165" s="20" t="s">
        <v>86</v>
      </c>
      <c r="C165" s="19" t="s">
        <v>85</v>
      </c>
      <c r="D165" s="18">
        <v>8.4979463755065296</v>
      </c>
      <c r="E165" s="13"/>
      <c r="F165" s="12"/>
      <c r="G165" s="16"/>
      <c r="H165" s="15">
        <v>1.6614767297013358</v>
      </c>
      <c r="I165" s="13"/>
      <c r="J165" s="12"/>
      <c r="K165" s="16"/>
      <c r="L165" s="17">
        <v>15.918884691580368</v>
      </c>
      <c r="M165" s="13"/>
      <c r="N165" s="12"/>
      <c r="O165" s="16"/>
      <c r="P165" s="74" t="s">
        <v>104</v>
      </c>
      <c r="Q165" s="322"/>
      <c r="R165" s="322"/>
      <c r="S165" s="323"/>
      <c r="T165" s="15">
        <v>0.15980342188203511</v>
      </c>
      <c r="U165" s="13"/>
      <c r="V165" s="12"/>
      <c r="W165" s="11"/>
      <c r="X165" s="14">
        <f t="shared" si="6"/>
        <v>26.238111218670269</v>
      </c>
      <c r="Y165" s="13"/>
      <c r="Z165" s="12"/>
      <c r="AA165" s="11"/>
      <c r="AB165" s="4"/>
    </row>
    <row r="166" spans="1:28">
      <c r="A166" s="321"/>
      <c r="B166" s="41" t="s">
        <v>35</v>
      </c>
      <c r="C166" s="40" t="s">
        <v>84</v>
      </c>
      <c r="D166" s="39">
        <v>9.8168704771371775</v>
      </c>
      <c r="E166" s="48"/>
      <c r="F166" s="47"/>
      <c r="G166" s="49"/>
      <c r="H166" s="37">
        <v>1.4754507538104704</v>
      </c>
      <c r="I166" s="48"/>
      <c r="J166" s="47"/>
      <c r="K166" s="49"/>
      <c r="L166" s="38">
        <v>16.783018389662026</v>
      </c>
      <c r="M166" s="48"/>
      <c r="N166" s="47"/>
      <c r="O166" s="49"/>
      <c r="P166" s="76" t="s">
        <v>104</v>
      </c>
      <c r="Q166" s="324"/>
      <c r="R166" s="324"/>
      <c r="S166" s="325"/>
      <c r="T166" s="37">
        <v>0.16820755467196818</v>
      </c>
      <c r="U166" s="48"/>
      <c r="V166" s="47"/>
      <c r="W166" s="46"/>
      <c r="X166" s="36">
        <f t="shared" si="6"/>
        <v>28.243547175281645</v>
      </c>
      <c r="Y166" s="48"/>
      <c r="Z166" s="47"/>
      <c r="AA166" s="46"/>
      <c r="AB166" s="4"/>
    </row>
    <row r="167" spans="1:28">
      <c r="A167" s="319">
        <v>3</v>
      </c>
      <c r="B167" s="35" t="s">
        <v>19</v>
      </c>
      <c r="C167" s="56" t="s">
        <v>83</v>
      </c>
      <c r="D167" s="34">
        <v>10.602522108685555</v>
      </c>
      <c r="E167" s="29">
        <f>AVERAGE(D167:D171)</f>
        <v>7.5418753665018219</v>
      </c>
      <c r="F167" s="28" t="s">
        <v>40</v>
      </c>
      <c r="G167" s="32">
        <f>STDEVP(D167:D171)</f>
        <v>2.3657114057451203</v>
      </c>
      <c r="H167" s="31">
        <v>1.4875672162873508</v>
      </c>
      <c r="I167" s="29">
        <f>AVERAGE(H167:H171)</f>
        <v>1.3469530595997039</v>
      </c>
      <c r="J167" s="28" t="s">
        <v>40</v>
      </c>
      <c r="K167" s="32">
        <f>STDEVP(H167:H171)</f>
        <v>0.12675453146317645</v>
      </c>
      <c r="L167" s="33">
        <v>12.994226521133301</v>
      </c>
      <c r="M167" s="29">
        <f>AVERAGE(L167:L171)</f>
        <v>13.004683142743289</v>
      </c>
      <c r="N167" s="28" t="s">
        <v>40</v>
      </c>
      <c r="O167" s="32">
        <f>STDEVP(L167:L171)</f>
        <v>0.32144692242538164</v>
      </c>
      <c r="P167" s="75" t="s">
        <v>104</v>
      </c>
      <c r="Q167" s="326" t="s">
        <v>104</v>
      </c>
      <c r="R167" s="326"/>
      <c r="S167" s="327"/>
      <c r="T167" s="31">
        <v>0.18905448211797493</v>
      </c>
      <c r="U167" s="29">
        <f>AVERAGE(T167:T171)</f>
        <v>0.2000089323456975</v>
      </c>
      <c r="V167" s="28" t="s">
        <v>40</v>
      </c>
      <c r="W167" s="27">
        <f>STDEVP(T167:T171)</f>
        <v>7.8583410831252181E-3</v>
      </c>
      <c r="X167" s="30">
        <f t="shared" si="6"/>
        <v>25.273370328224182</v>
      </c>
      <c r="Y167" s="29">
        <f>AVERAGE(X167:X171)</f>
        <v>22.093520501190511</v>
      </c>
      <c r="Z167" s="28" t="s">
        <v>40</v>
      </c>
      <c r="AA167" s="27">
        <f>STDEVP(X167:X171)</f>
        <v>2.4307875138316426</v>
      </c>
      <c r="AB167" s="4"/>
    </row>
    <row r="168" spans="1:28">
      <c r="A168" s="320"/>
      <c r="B168" s="20" t="s">
        <v>27</v>
      </c>
      <c r="C168" s="19" t="s">
        <v>82</v>
      </c>
      <c r="D168" s="18">
        <v>6.6671583622828781</v>
      </c>
      <c r="E168" s="22"/>
      <c r="F168" s="25" t="s">
        <v>39</v>
      </c>
      <c r="G168" s="26">
        <f>G167/E167</f>
        <v>0.31367680991557112</v>
      </c>
      <c r="H168" s="15">
        <v>1.4311874524400332</v>
      </c>
      <c r="I168" s="22"/>
      <c r="J168" s="25" t="s">
        <v>39</v>
      </c>
      <c r="K168" s="26">
        <f>K167/I167</f>
        <v>9.4104639029400305E-2</v>
      </c>
      <c r="L168" s="17">
        <v>13.089889875930522</v>
      </c>
      <c r="M168" s="22"/>
      <c r="N168" s="25" t="s">
        <v>39</v>
      </c>
      <c r="O168" s="26">
        <f>O167/M167</f>
        <v>2.4717781963396121E-2</v>
      </c>
      <c r="P168" s="74" t="s">
        <v>104</v>
      </c>
      <c r="Q168" s="322"/>
      <c r="R168" s="322"/>
      <c r="S168" s="323"/>
      <c r="T168" s="15">
        <v>0.20805811414392059</v>
      </c>
      <c r="U168" s="22"/>
      <c r="V168" s="25" t="s">
        <v>39</v>
      </c>
      <c r="W168" s="24">
        <f>W167/U167</f>
        <v>3.9289950658517495E-2</v>
      </c>
      <c r="X168" s="14">
        <f t="shared" si="6"/>
        <v>21.396293804797356</v>
      </c>
      <c r="Y168" s="22"/>
      <c r="Z168" s="25" t="s">
        <v>39</v>
      </c>
      <c r="AA168" s="24">
        <f>AA167/Y167</f>
        <v>0.11002264277893871</v>
      </c>
      <c r="AB168" s="4"/>
    </row>
    <row r="169" spans="1:28">
      <c r="A169" s="320"/>
      <c r="B169" s="20" t="s">
        <v>9</v>
      </c>
      <c r="C169" s="19" t="s">
        <v>81</v>
      </c>
      <c r="D169" s="18">
        <v>4.6010168795620441</v>
      </c>
      <c r="E169" s="22"/>
      <c r="F169" s="22"/>
      <c r="G169" s="23"/>
      <c r="H169" s="15">
        <v>1.26505014446472</v>
      </c>
      <c r="I169" s="22"/>
      <c r="J169" s="22"/>
      <c r="K169" s="23"/>
      <c r="L169" s="17">
        <v>13.487198677007298</v>
      </c>
      <c r="M169" s="22"/>
      <c r="N169" s="22"/>
      <c r="O169" s="23"/>
      <c r="P169" s="74" t="s">
        <v>104</v>
      </c>
      <c r="Q169" s="322"/>
      <c r="R169" s="322"/>
      <c r="S169" s="323"/>
      <c r="T169" s="15">
        <v>0.20254119525547443</v>
      </c>
      <c r="U169" s="22"/>
      <c r="V169" s="22"/>
      <c r="W169" s="21"/>
      <c r="X169" s="14">
        <f t="shared" si="6"/>
        <v>19.555806896289536</v>
      </c>
      <c r="Y169" s="22"/>
      <c r="Z169" s="22"/>
      <c r="AA169" s="21"/>
      <c r="AB169" s="4"/>
    </row>
    <row r="170" spans="1:28">
      <c r="A170" s="320"/>
      <c r="B170" s="20" t="s">
        <v>12</v>
      </c>
      <c r="C170" s="19" t="s">
        <v>80</v>
      </c>
      <c r="D170" s="18">
        <v>5.8078643551236748</v>
      </c>
      <c r="E170" s="13"/>
      <c r="F170" s="12"/>
      <c r="G170" s="16"/>
      <c r="H170" s="15">
        <v>1.1403118889870436</v>
      </c>
      <c r="I170" s="13"/>
      <c r="J170" s="12"/>
      <c r="K170" s="16"/>
      <c r="L170" s="17">
        <v>12.47990265017668</v>
      </c>
      <c r="M170" s="13"/>
      <c r="N170" s="12"/>
      <c r="O170" s="16"/>
      <c r="P170" s="74" t="s">
        <v>104</v>
      </c>
      <c r="Q170" s="322"/>
      <c r="R170" s="322"/>
      <c r="S170" s="323"/>
      <c r="T170" s="15">
        <v>0.19253069787985866</v>
      </c>
      <c r="U170" s="13"/>
      <c r="V170" s="12"/>
      <c r="W170" s="11"/>
      <c r="X170" s="14">
        <f t="shared" si="6"/>
        <v>19.620609592167259</v>
      </c>
      <c r="Y170" s="13"/>
      <c r="Z170" s="12"/>
      <c r="AA170" s="11"/>
      <c r="AB170" s="4"/>
    </row>
    <row r="171" spans="1:28">
      <c r="A171" s="321"/>
      <c r="B171" s="41" t="s">
        <v>16</v>
      </c>
      <c r="C171" s="40" t="s">
        <v>79</v>
      </c>
      <c r="D171" s="39">
        <v>10.030815126854954</v>
      </c>
      <c r="E171" s="48" t="str">
        <f>(IF(((G171)&gt;0.05),"-",IF(((G171)&gt;0.01),"*",IF(((G171)&gt;0.001),"**","***"))))</f>
        <v>-</v>
      </c>
      <c r="F171" s="47" t="s">
        <v>38</v>
      </c>
      <c r="G171" s="49">
        <f>TTEST(D162:D166,D167:D171,2,2)</f>
        <v>8.5900324044576454E-2</v>
      </c>
      <c r="H171" s="37">
        <v>1.4106485958193713</v>
      </c>
      <c r="I171" s="48" t="str">
        <f>(IF(((K171)&gt;0.05),"-",IF(((K171)&gt;0.01),"*",IF(((K171)&gt;0.001),"**","***"))))</f>
        <v>*</v>
      </c>
      <c r="J171" s="47" t="s">
        <v>38</v>
      </c>
      <c r="K171" s="49">
        <f>TTEST(H162:H166,H167:H171,2,2)</f>
        <v>3.079322587378739E-2</v>
      </c>
      <c r="L171" s="38">
        <v>12.972197989468645</v>
      </c>
      <c r="M171" s="48" t="str">
        <f>(IF(((O171)&gt;0.05),"-",IF(((O171)&gt;0.01),"*",IF(((O171)&gt;0.001),"**","***"))))</f>
        <v>***</v>
      </c>
      <c r="N171" s="47" t="s">
        <v>38</v>
      </c>
      <c r="O171" s="49">
        <f>TTEST(L162:L166,L167:L171,2,2)</f>
        <v>4.9055417441259636E-5</v>
      </c>
      <c r="P171" s="76" t="s">
        <v>104</v>
      </c>
      <c r="Q171" s="324"/>
      <c r="R171" s="324"/>
      <c r="S171" s="325"/>
      <c r="T171" s="37">
        <v>0.20786017233125897</v>
      </c>
      <c r="U171" s="48" t="str">
        <f>(IF(((W171)&gt;0.05),"-",IF(((W171)&gt;0.01),"*",IF(((W171)&gt;0.001),"**","***"))))</f>
        <v>***</v>
      </c>
      <c r="V171" s="47" t="s">
        <v>38</v>
      </c>
      <c r="W171" s="46">
        <f>TTEST(T162:T166,T167:T171,2,2)</f>
        <v>4.4241297793772629E-4</v>
      </c>
      <c r="X171" s="36">
        <f t="shared" si="6"/>
        <v>24.621521884474227</v>
      </c>
      <c r="Y171" s="48" t="str">
        <f>(IF(((AA171)&gt;0.05),"-",IF(((AA171)&gt;0.01),"*",IF(((AA171)&gt;0.001),"**","***"))))</f>
        <v>**</v>
      </c>
      <c r="Z171" s="47" t="s">
        <v>38</v>
      </c>
      <c r="AA171" s="46">
        <f>TTEST(X162:X166,X167:X171,2,2)</f>
        <v>4.5760519764551089E-3</v>
      </c>
      <c r="AB171" s="4"/>
    </row>
    <row r="172" spans="1:28">
      <c r="A172" s="320">
        <v>4</v>
      </c>
      <c r="B172" s="20" t="s">
        <v>22</v>
      </c>
      <c r="C172" s="19" t="s">
        <v>78</v>
      </c>
      <c r="D172" s="18">
        <v>6.5451445241511239</v>
      </c>
      <c r="E172" s="44">
        <f>AVERAGE(D172:D176)</f>
        <v>8.1721367725140279</v>
      </c>
      <c r="F172" s="43" t="s">
        <v>40</v>
      </c>
      <c r="G172" s="45">
        <f>STDEVP(D172:D176)</f>
        <v>2.0521207446063956</v>
      </c>
      <c r="H172" s="15">
        <v>1.0369906822891759</v>
      </c>
      <c r="I172" s="44">
        <f>AVERAGE(H172:H176)</f>
        <v>0.78658622258119681</v>
      </c>
      <c r="J172" s="43" t="s">
        <v>40</v>
      </c>
      <c r="K172" s="45">
        <f>STDEVP(H172:H176)</f>
        <v>0.15482774785195036</v>
      </c>
      <c r="L172" s="17">
        <v>20.777451219512194</v>
      </c>
      <c r="M172" s="44">
        <f>AVERAGE(L172:L176)</f>
        <v>20.838794157074588</v>
      </c>
      <c r="N172" s="43" t="s">
        <v>40</v>
      </c>
      <c r="O172" s="45">
        <f>STDEVP(L172:L176)</f>
        <v>0.83043732802466996</v>
      </c>
      <c r="P172" s="74" t="s">
        <v>104</v>
      </c>
      <c r="Q172" s="322" t="s">
        <v>104</v>
      </c>
      <c r="R172" s="322"/>
      <c r="S172" s="323"/>
      <c r="T172" s="15">
        <v>6.7536681013868963E-2</v>
      </c>
      <c r="U172" s="44">
        <f>AVERAGE(T172:T176)</f>
        <v>7.4437294173851171E-2</v>
      </c>
      <c r="V172" s="43" t="s">
        <v>40</v>
      </c>
      <c r="W172" s="42">
        <f>STDEVP(T172:T176)</f>
        <v>7.7673428269484255E-3</v>
      </c>
      <c r="X172" s="14">
        <f t="shared" si="6"/>
        <v>28.427123106966363</v>
      </c>
      <c r="Y172" s="44">
        <f>AVERAGE(X172:X176)</f>
        <v>29.871954446343665</v>
      </c>
      <c r="Z172" s="43" t="s">
        <v>40</v>
      </c>
      <c r="AA172" s="42">
        <f>STDEVP(X172:X176)</f>
        <v>2.2814686495773455</v>
      </c>
      <c r="AB172" s="4"/>
    </row>
    <row r="173" spans="1:28">
      <c r="A173" s="320"/>
      <c r="B173" s="20" t="s">
        <v>77</v>
      </c>
      <c r="C173" s="19" t="s">
        <v>76</v>
      </c>
      <c r="D173" s="18">
        <v>9.1999136962247565</v>
      </c>
      <c r="E173" s="22"/>
      <c r="F173" s="25" t="s">
        <v>39</v>
      </c>
      <c r="G173" s="26">
        <f>G172/E172</f>
        <v>0.25111189419986829</v>
      </c>
      <c r="H173" s="15">
        <v>0.85466273778167978</v>
      </c>
      <c r="I173" s="22"/>
      <c r="J173" s="25" t="s">
        <v>39</v>
      </c>
      <c r="K173" s="26">
        <f>K172/I172</f>
        <v>0.19683506195147982</v>
      </c>
      <c r="L173" s="17">
        <v>19.471385952589991</v>
      </c>
      <c r="M173" s="22"/>
      <c r="N173" s="25" t="s">
        <v>39</v>
      </c>
      <c r="O173" s="26">
        <f>O172/M172</f>
        <v>3.9850546138378344E-2</v>
      </c>
      <c r="P173" s="74" t="s">
        <v>104</v>
      </c>
      <c r="Q173" s="322"/>
      <c r="R173" s="322"/>
      <c r="S173" s="323"/>
      <c r="T173" s="15">
        <v>6.5064442493415267E-2</v>
      </c>
      <c r="U173" s="22"/>
      <c r="V173" s="25" t="s">
        <v>39</v>
      </c>
      <c r="W173" s="24">
        <f>W172/U172</f>
        <v>0.10434746336705224</v>
      </c>
      <c r="X173" s="14">
        <f t="shared" si="6"/>
        <v>29.591026829089841</v>
      </c>
      <c r="Y173" s="22"/>
      <c r="Z173" s="25" t="s">
        <v>39</v>
      </c>
      <c r="AA173" s="24">
        <f>AA172/Y172</f>
        <v>7.6374937357223976E-2</v>
      </c>
      <c r="AB173" s="4"/>
    </row>
    <row r="174" spans="1:28">
      <c r="A174" s="320"/>
      <c r="B174" s="20" t="s">
        <v>75</v>
      </c>
      <c r="C174" s="19" t="s">
        <v>74</v>
      </c>
      <c r="D174" s="18">
        <v>8.5993633789523347</v>
      </c>
      <c r="E174" s="22"/>
      <c r="F174" s="22"/>
      <c r="G174" s="23"/>
      <c r="H174" s="15">
        <v>0.72764644486392949</v>
      </c>
      <c r="I174" s="22"/>
      <c r="J174" s="22"/>
      <c r="K174" s="23"/>
      <c r="L174" s="17">
        <v>22.029226993865031</v>
      </c>
      <c r="M174" s="22"/>
      <c r="N174" s="22"/>
      <c r="O174" s="23"/>
      <c r="P174" s="74" t="s">
        <v>104</v>
      </c>
      <c r="Q174" s="322"/>
      <c r="R174" s="322"/>
      <c r="S174" s="323"/>
      <c r="T174" s="15">
        <v>8.6977064653138259E-2</v>
      </c>
      <c r="U174" s="22"/>
      <c r="V174" s="22"/>
      <c r="W174" s="21"/>
      <c r="X174" s="14">
        <f t="shared" si="6"/>
        <v>31.44321388233443</v>
      </c>
      <c r="Y174" s="22"/>
      <c r="Z174" s="22"/>
      <c r="AA174" s="21"/>
      <c r="AB174" s="4"/>
    </row>
    <row r="175" spans="1:28">
      <c r="A175" s="320"/>
      <c r="B175" s="20" t="s">
        <v>73</v>
      </c>
      <c r="C175" s="19" t="s">
        <v>72</v>
      </c>
      <c r="D175" s="18">
        <v>11.186889907811743</v>
      </c>
      <c r="E175" s="13"/>
      <c r="F175" s="12"/>
      <c r="G175" s="16"/>
      <c r="H175" s="15">
        <v>0.74447016820313772</v>
      </c>
      <c r="I175" s="13"/>
      <c r="J175" s="12"/>
      <c r="K175" s="16"/>
      <c r="L175" s="17">
        <v>21.2119557496361</v>
      </c>
      <c r="M175" s="13"/>
      <c r="N175" s="12"/>
      <c r="O175" s="16"/>
      <c r="P175" s="74" t="s">
        <v>104</v>
      </c>
      <c r="Q175" s="322"/>
      <c r="R175" s="322"/>
      <c r="S175" s="323"/>
      <c r="T175" s="15">
        <v>7.5310868510431825E-2</v>
      </c>
      <c r="U175" s="13"/>
      <c r="V175" s="12"/>
      <c r="W175" s="11"/>
      <c r="X175" s="14">
        <f t="shared" si="6"/>
        <v>33.218626694161415</v>
      </c>
      <c r="Y175" s="13"/>
      <c r="Z175" s="12"/>
      <c r="AA175" s="11"/>
      <c r="AB175" s="4"/>
    </row>
    <row r="176" spans="1:28">
      <c r="A176" s="321"/>
      <c r="B176" s="41" t="s">
        <v>71</v>
      </c>
      <c r="C176" s="40" t="s">
        <v>70</v>
      </c>
      <c r="D176" s="39">
        <v>5.3293723554301797</v>
      </c>
      <c r="E176" s="48"/>
      <c r="F176" s="47"/>
      <c r="G176" s="49"/>
      <c r="H176" s="37">
        <v>0.56916107976806141</v>
      </c>
      <c r="I176" s="48"/>
      <c r="J176" s="47"/>
      <c r="K176" s="49"/>
      <c r="L176" s="38">
        <v>20.703950869769631</v>
      </c>
      <c r="M176" s="48"/>
      <c r="N176" s="47"/>
      <c r="O176" s="49"/>
      <c r="P176" s="76" t="s">
        <v>104</v>
      </c>
      <c r="Q176" s="324"/>
      <c r="R176" s="324"/>
      <c r="S176" s="325"/>
      <c r="T176" s="37">
        <v>7.7297414198401498E-2</v>
      </c>
      <c r="U176" s="48"/>
      <c r="V176" s="47"/>
      <c r="W176" s="46"/>
      <c r="X176" s="36">
        <f t="shared" si="6"/>
        <v>26.679781719166275</v>
      </c>
      <c r="Y176" s="48"/>
      <c r="Z176" s="47"/>
      <c r="AA176" s="46"/>
      <c r="AB176" s="4"/>
    </row>
    <row r="177" spans="1:28">
      <c r="A177" s="319">
        <v>5</v>
      </c>
      <c r="B177" s="35" t="s">
        <v>1</v>
      </c>
      <c r="C177" s="56" t="s">
        <v>69</v>
      </c>
      <c r="D177" s="34">
        <v>3.9770909311348204</v>
      </c>
      <c r="E177" s="29">
        <f>AVERAGE(D177:D181)</f>
        <v>3.9063540065834559</v>
      </c>
      <c r="F177" s="28" t="s">
        <v>40</v>
      </c>
      <c r="G177" s="32">
        <f>STDEVP(D177:D181)</f>
        <v>1.039251074794828</v>
      </c>
      <c r="H177" s="31">
        <v>0.7617955948916908</v>
      </c>
      <c r="I177" s="29">
        <f>AVERAGE(H177:H181)</f>
        <v>0.62694285725850385</v>
      </c>
      <c r="J177" s="28" t="s">
        <v>40</v>
      </c>
      <c r="K177" s="32">
        <f>STDEVP(H177:H181)</f>
        <v>0.14444755220817712</v>
      </c>
      <c r="L177" s="33">
        <v>12.225438409311348</v>
      </c>
      <c r="M177" s="29">
        <f>AVERAGE(L177:L181)</f>
        <v>13.167828857760682</v>
      </c>
      <c r="N177" s="28" t="s">
        <v>40</v>
      </c>
      <c r="O177" s="32">
        <f>STDEVP(L177:L181)</f>
        <v>0.5315516742845795</v>
      </c>
      <c r="P177" s="75" t="s">
        <v>104</v>
      </c>
      <c r="Q177" s="326" t="s">
        <v>104</v>
      </c>
      <c r="R177" s="326"/>
      <c r="S177" s="327"/>
      <c r="T177" s="31">
        <v>0.10094946653734238</v>
      </c>
      <c r="U177" s="29">
        <f>AVERAGE(T177:T181)</f>
        <v>0.10975685473661607</v>
      </c>
      <c r="V177" s="28" t="s">
        <v>40</v>
      </c>
      <c r="W177" s="27">
        <f>STDEVP(T177:T181)</f>
        <v>5.3539689336369045E-3</v>
      </c>
      <c r="X177" s="30">
        <f t="shared" si="6"/>
        <v>17.065274401875204</v>
      </c>
      <c r="Y177" s="29">
        <f>AVERAGE(X177:X181)</f>
        <v>17.810882576339257</v>
      </c>
      <c r="Z177" s="28" t="s">
        <v>40</v>
      </c>
      <c r="AA177" s="27">
        <f>STDEVP(X177:X181)</f>
        <v>1.0342939722247473</v>
      </c>
      <c r="AB177" s="4"/>
    </row>
    <row r="178" spans="1:28">
      <c r="A178" s="320"/>
      <c r="B178" s="20" t="s">
        <v>68</v>
      </c>
      <c r="C178" s="19" t="s">
        <v>67</v>
      </c>
      <c r="D178" s="18">
        <v>5.0693627167630044</v>
      </c>
      <c r="E178" s="22"/>
      <c r="F178" s="25" t="s">
        <v>39</v>
      </c>
      <c r="G178" s="26">
        <f>G177/E177</f>
        <v>0.26604119161841389</v>
      </c>
      <c r="H178" s="15">
        <v>0.8381222141939626</v>
      </c>
      <c r="I178" s="22"/>
      <c r="J178" s="25" t="s">
        <v>39</v>
      </c>
      <c r="K178" s="26">
        <f>K177/I177</f>
        <v>0.23039986904040582</v>
      </c>
      <c r="L178" s="17">
        <v>12.937186946050096</v>
      </c>
      <c r="M178" s="22"/>
      <c r="N178" s="25" t="s">
        <v>39</v>
      </c>
      <c r="O178" s="26">
        <f>O177/M177</f>
        <v>4.0367450095715705E-2</v>
      </c>
      <c r="P178" s="74" t="s">
        <v>104</v>
      </c>
      <c r="Q178" s="322"/>
      <c r="R178" s="322"/>
      <c r="S178" s="323"/>
      <c r="T178" s="15">
        <v>0.10926796724470135</v>
      </c>
      <c r="U178" s="22"/>
      <c r="V178" s="25" t="s">
        <v>39</v>
      </c>
      <c r="W178" s="24">
        <f>W177/U177</f>
        <v>4.8780269318803304E-2</v>
      </c>
      <c r="X178" s="14">
        <f t="shared" si="6"/>
        <v>18.953939844251764</v>
      </c>
      <c r="Y178" s="22"/>
      <c r="Z178" s="25" t="s">
        <v>39</v>
      </c>
      <c r="AA178" s="24">
        <f>AA177/Y177</f>
        <v>5.8070899507178156E-2</v>
      </c>
      <c r="AB178" s="4"/>
    </row>
    <row r="179" spans="1:28">
      <c r="A179" s="320"/>
      <c r="B179" s="20" t="s">
        <v>66</v>
      </c>
      <c r="C179" s="19" t="s">
        <v>65</v>
      </c>
      <c r="D179" s="18">
        <v>2.0190116198916783</v>
      </c>
      <c r="E179" s="22"/>
      <c r="F179" s="22"/>
      <c r="G179" s="23"/>
      <c r="H179" s="15">
        <v>0.54150123912686687</v>
      </c>
      <c r="I179" s="22"/>
      <c r="J179" s="22"/>
      <c r="K179" s="23"/>
      <c r="L179" s="17">
        <v>13.575900000000003</v>
      </c>
      <c r="M179" s="22"/>
      <c r="N179" s="22"/>
      <c r="O179" s="23"/>
      <c r="P179" s="74" t="s">
        <v>104</v>
      </c>
      <c r="Q179" s="322"/>
      <c r="R179" s="322"/>
      <c r="S179" s="323"/>
      <c r="T179" s="15">
        <v>0.11509586410635156</v>
      </c>
      <c r="U179" s="22"/>
      <c r="V179" s="22"/>
      <c r="W179" s="21"/>
      <c r="X179" s="14">
        <f t="shared" si="6"/>
        <v>16.2515087231249</v>
      </c>
      <c r="Y179" s="22"/>
      <c r="Z179" s="22"/>
      <c r="AA179" s="21"/>
      <c r="AB179" s="4"/>
    </row>
    <row r="180" spans="1:28">
      <c r="A180" s="320"/>
      <c r="B180" s="20" t="s">
        <v>64</v>
      </c>
      <c r="C180" s="19" t="s">
        <v>63</v>
      </c>
      <c r="D180" s="18">
        <v>3.8677995611896634</v>
      </c>
      <c r="E180" s="13"/>
      <c r="F180" s="12"/>
      <c r="G180" s="16"/>
      <c r="H180" s="15">
        <v>0.50867938404030544</v>
      </c>
      <c r="I180" s="13"/>
      <c r="J180" s="12"/>
      <c r="K180" s="16"/>
      <c r="L180" s="17">
        <v>13.471774207703557</v>
      </c>
      <c r="M180" s="13"/>
      <c r="N180" s="12"/>
      <c r="O180" s="16"/>
      <c r="P180" s="74" t="s">
        <v>104</v>
      </c>
      <c r="Q180" s="322"/>
      <c r="R180" s="322"/>
      <c r="S180" s="323"/>
      <c r="T180" s="15">
        <v>0.1079157484154071</v>
      </c>
      <c r="U180" s="13"/>
      <c r="V180" s="12"/>
      <c r="W180" s="11"/>
      <c r="X180" s="14">
        <f t="shared" si="6"/>
        <v>17.956168901348935</v>
      </c>
      <c r="Y180" s="13"/>
      <c r="Z180" s="12"/>
      <c r="AA180" s="11"/>
      <c r="AB180" s="4"/>
    </row>
    <row r="181" spans="1:28">
      <c r="A181" s="321"/>
      <c r="B181" s="41" t="s">
        <v>62</v>
      </c>
      <c r="C181" s="40" t="s">
        <v>61</v>
      </c>
      <c r="D181" s="39">
        <v>4.5985052039381156</v>
      </c>
      <c r="E181" s="48" t="str">
        <f>(IF(((G181)&gt;0.05),"-",IF(((G181)&gt;0.01),"*",IF(((G181)&gt;0.001),"**","***"))))</f>
        <v>**</v>
      </c>
      <c r="F181" s="47" t="s">
        <v>38</v>
      </c>
      <c r="G181" s="49">
        <f>TTEST(D172:D176,D177:D181,2,2)</f>
        <v>5.9654210744050813E-3</v>
      </c>
      <c r="H181" s="37">
        <v>0.48461585403969376</v>
      </c>
      <c r="I181" s="48" t="str">
        <f>(IF(((K181)&gt;0.05),"-",IF(((K181)&gt;0.01),"*",IF(((K181)&gt;0.001),"**","***"))))</f>
        <v>-</v>
      </c>
      <c r="J181" s="47" t="s">
        <v>38</v>
      </c>
      <c r="K181" s="49">
        <f>TTEST(H172:H176,H177:H181,2,2)</f>
        <v>0.1700182126732398</v>
      </c>
      <c r="L181" s="38">
        <v>13.628844725738398</v>
      </c>
      <c r="M181" s="48" t="str">
        <f>(IF(((O181)&gt;0.05),"-",IF(((O181)&gt;0.01),"*",IF(((O181)&gt;0.001),"**","***"))))</f>
        <v>***</v>
      </c>
      <c r="N181" s="47" t="s">
        <v>38</v>
      </c>
      <c r="O181" s="49">
        <f>TTEST(L172:L176,L177:L181,2,2)</f>
        <v>2.8994348127021149E-7</v>
      </c>
      <c r="P181" s="76" t="s">
        <v>104</v>
      </c>
      <c r="Q181" s="324"/>
      <c r="R181" s="324"/>
      <c r="S181" s="325"/>
      <c r="T181" s="37">
        <v>0.11555522737927801</v>
      </c>
      <c r="U181" s="48" t="str">
        <f>(IF(((W181)&gt;0.05),"-",IF(((W181)&gt;0.01),"*",IF(((W181)&gt;0.001),"**","***"))))</f>
        <v>***</v>
      </c>
      <c r="V181" s="47" t="s">
        <v>38</v>
      </c>
      <c r="W181" s="46">
        <f>TTEST(T172:T176,T177:T181,2,2)</f>
        <v>7.0077895047108166E-5</v>
      </c>
      <c r="X181" s="36">
        <f t="shared" si="6"/>
        <v>18.827521011095488</v>
      </c>
      <c r="Y181" s="48" t="str">
        <f>(IF(((AA181)&gt;0.05),"-",IF(((AA181)&gt;0.01),"*",IF(((AA181)&gt;0.001),"**","***"))))</f>
        <v>***</v>
      </c>
      <c r="Z181" s="47" t="s">
        <v>38</v>
      </c>
      <c r="AA181" s="46">
        <f>TTEST(X172:X176,X177:X181,2,2)</f>
        <v>1.1241933920851394E-5</v>
      </c>
      <c r="AB181" s="4"/>
    </row>
    <row r="182" spans="1:28">
      <c r="A182" s="320">
        <v>6</v>
      </c>
      <c r="B182" s="20" t="s">
        <v>23</v>
      </c>
      <c r="C182" s="19" t="s">
        <v>60</v>
      </c>
      <c r="D182" s="18">
        <v>10.666003507951357</v>
      </c>
      <c r="E182" s="44">
        <f>AVERAGE(D182:D186)</f>
        <v>10.100394688283142</v>
      </c>
      <c r="F182" s="43" t="s">
        <v>40</v>
      </c>
      <c r="G182" s="45">
        <f>STDEVP(D182:D186)</f>
        <v>1.2955979804085951</v>
      </c>
      <c r="H182" s="15">
        <v>2.1933078656064859</v>
      </c>
      <c r="I182" s="44">
        <f>AVERAGE(H182:H186)</f>
        <v>2.1559587484780511</v>
      </c>
      <c r="J182" s="43" t="s">
        <v>40</v>
      </c>
      <c r="K182" s="45">
        <f>STDEVP(H182:H186)</f>
        <v>0.62219215464610433</v>
      </c>
      <c r="L182" s="17">
        <v>58.2795417212348</v>
      </c>
      <c r="M182" s="44">
        <f>AVERAGE(L182:L186)</f>
        <v>58.296122910337417</v>
      </c>
      <c r="N182" s="43" t="s">
        <v>40</v>
      </c>
      <c r="O182" s="45">
        <f>STDEVP(L182:L186)</f>
        <v>1.249466679152998</v>
      </c>
      <c r="P182" s="74" t="s">
        <v>104</v>
      </c>
      <c r="Q182" s="322" t="s">
        <v>104</v>
      </c>
      <c r="R182" s="322"/>
      <c r="S182" s="323"/>
      <c r="T182" s="15">
        <v>0.11042231057062675</v>
      </c>
      <c r="U182" s="44">
        <f>AVERAGE(T182:T186)</f>
        <v>0.10794208383883744</v>
      </c>
      <c r="V182" s="43" t="s">
        <v>40</v>
      </c>
      <c r="W182" s="42">
        <f>STDEVP(T182:T186)</f>
        <v>7.1238593891197058E-3</v>
      </c>
      <c r="X182" s="14">
        <f t="shared" ref="X182:X201" si="7">SUM(D182,H182,L182,P182,T182)</f>
        <v>71.249275405363264</v>
      </c>
      <c r="Y182" s="44">
        <f>AVERAGE(X182:X186)</f>
        <v>70.66041843093744</v>
      </c>
      <c r="Z182" s="43" t="s">
        <v>40</v>
      </c>
      <c r="AA182" s="42">
        <f>STDEVP(X182:X186)</f>
        <v>2.2404787962920119</v>
      </c>
      <c r="AB182" s="4"/>
    </row>
    <row r="183" spans="1:28">
      <c r="A183" s="320"/>
      <c r="B183" s="20" t="s">
        <v>28</v>
      </c>
      <c r="C183" s="19" t="s">
        <v>59</v>
      </c>
      <c r="D183" s="18">
        <v>11.117803161698284</v>
      </c>
      <c r="E183" s="22"/>
      <c r="F183" s="25" t="s">
        <v>39</v>
      </c>
      <c r="G183" s="26">
        <f>G182/E182</f>
        <v>0.12827201514328346</v>
      </c>
      <c r="H183" s="15">
        <v>3.2476611186389639</v>
      </c>
      <c r="I183" s="22"/>
      <c r="J183" s="25" t="s">
        <v>39</v>
      </c>
      <c r="K183" s="26">
        <f>K182/I182</f>
        <v>0.28859186433197126</v>
      </c>
      <c r="L183" s="17">
        <v>58.455247696476967</v>
      </c>
      <c r="M183" s="22"/>
      <c r="N183" s="25" t="s">
        <v>39</v>
      </c>
      <c r="O183" s="26">
        <f>O182/M182</f>
        <v>2.1433100809718431E-2</v>
      </c>
      <c r="P183" s="74" t="s">
        <v>104</v>
      </c>
      <c r="Q183" s="322"/>
      <c r="R183" s="322"/>
      <c r="S183" s="323"/>
      <c r="T183" s="15">
        <v>0.11139281842818428</v>
      </c>
      <c r="U183" s="22"/>
      <c r="V183" s="25" t="s">
        <v>39</v>
      </c>
      <c r="W183" s="24">
        <f>W182/U182</f>
        <v>6.599705263941319E-2</v>
      </c>
      <c r="X183" s="14">
        <f t="shared" si="7"/>
        <v>72.932104795242395</v>
      </c>
      <c r="Y183" s="22"/>
      <c r="Z183" s="25" t="s">
        <v>39</v>
      </c>
      <c r="AA183" s="24">
        <f>AA182/Y182</f>
        <v>3.1707692171138585E-2</v>
      </c>
      <c r="AB183" s="4"/>
    </row>
    <row r="184" spans="1:28">
      <c r="A184" s="320"/>
      <c r="B184" s="20" t="s">
        <v>31</v>
      </c>
      <c r="C184" s="19" t="s">
        <v>58</v>
      </c>
      <c r="D184" s="18">
        <v>10.994738986784142</v>
      </c>
      <c r="E184" s="22"/>
      <c r="F184" s="22"/>
      <c r="G184" s="23"/>
      <c r="H184" s="15">
        <v>1.434432342143906</v>
      </c>
      <c r="I184" s="22"/>
      <c r="J184" s="22"/>
      <c r="K184" s="23"/>
      <c r="L184" s="17">
        <v>60.387594140969163</v>
      </c>
      <c r="M184" s="22"/>
      <c r="N184" s="22"/>
      <c r="O184" s="23"/>
      <c r="P184" s="74" t="s">
        <v>104</v>
      </c>
      <c r="Q184" s="322"/>
      <c r="R184" s="322"/>
      <c r="S184" s="323"/>
      <c r="T184" s="15">
        <v>0.10045546255506609</v>
      </c>
      <c r="U184" s="22"/>
      <c r="V184" s="22"/>
      <c r="W184" s="21"/>
      <c r="X184" s="14">
        <f t="shared" si="7"/>
        <v>72.917220932452267</v>
      </c>
      <c r="Y184" s="22"/>
      <c r="Z184" s="22"/>
      <c r="AA184" s="21"/>
      <c r="AB184" s="4"/>
    </row>
    <row r="185" spans="1:28">
      <c r="A185" s="320"/>
      <c r="B185" s="20" t="s">
        <v>33</v>
      </c>
      <c r="C185" s="19" t="s">
        <v>57</v>
      </c>
      <c r="D185" s="18">
        <v>7.6028800385728079</v>
      </c>
      <c r="E185" s="13"/>
      <c r="F185" s="12"/>
      <c r="G185" s="16"/>
      <c r="H185" s="15">
        <v>1.6887880986820958</v>
      </c>
      <c r="I185" s="13"/>
      <c r="J185" s="12"/>
      <c r="K185" s="16"/>
      <c r="L185" s="17">
        <v>57.853865911282554</v>
      </c>
      <c r="M185" s="13"/>
      <c r="N185" s="12"/>
      <c r="O185" s="16"/>
      <c r="P185" s="74" t="s">
        <v>104</v>
      </c>
      <c r="Q185" s="322"/>
      <c r="R185" s="322"/>
      <c r="S185" s="323"/>
      <c r="T185" s="15">
        <v>0.11816523625843781</v>
      </c>
      <c r="U185" s="13"/>
      <c r="V185" s="12"/>
      <c r="W185" s="11"/>
      <c r="X185" s="14">
        <f t="shared" si="7"/>
        <v>67.263699284795891</v>
      </c>
      <c r="Y185" s="13"/>
      <c r="Z185" s="12"/>
      <c r="AA185" s="11"/>
      <c r="AB185" s="4"/>
    </row>
    <row r="186" spans="1:28">
      <c r="A186" s="321"/>
      <c r="B186" s="41" t="s">
        <v>36</v>
      </c>
      <c r="C186" s="40" t="s">
        <v>56</v>
      </c>
      <c r="D186" s="39">
        <v>10.120547746409114</v>
      </c>
      <c r="E186" s="48"/>
      <c r="F186" s="47"/>
      <c r="G186" s="49"/>
      <c r="H186" s="37">
        <v>2.2156043173188045</v>
      </c>
      <c r="I186" s="48"/>
      <c r="J186" s="47"/>
      <c r="K186" s="49"/>
      <c r="L186" s="38">
        <v>56.504365081723627</v>
      </c>
      <c r="M186" s="48"/>
      <c r="N186" s="47"/>
      <c r="O186" s="49"/>
      <c r="P186" s="76" t="s">
        <v>104</v>
      </c>
      <c r="Q186" s="324"/>
      <c r="R186" s="324"/>
      <c r="S186" s="325"/>
      <c r="T186" s="37">
        <v>9.9274591381872224E-2</v>
      </c>
      <c r="U186" s="48"/>
      <c r="V186" s="47"/>
      <c r="W186" s="46"/>
      <c r="X186" s="36">
        <f t="shared" si="7"/>
        <v>68.939791736833413</v>
      </c>
      <c r="Y186" s="48"/>
      <c r="Z186" s="47"/>
      <c r="AA186" s="46"/>
      <c r="AB186" s="4"/>
    </row>
    <row r="187" spans="1:28">
      <c r="A187" s="319">
        <v>7</v>
      </c>
      <c r="B187" s="35" t="s">
        <v>20</v>
      </c>
      <c r="C187" s="56" t="s">
        <v>55</v>
      </c>
      <c r="D187" s="34">
        <v>2.1007568655992239</v>
      </c>
      <c r="E187" s="29">
        <f>AVERAGE(D187:D191)</f>
        <v>2.6108943992657228</v>
      </c>
      <c r="F187" s="28" t="s">
        <v>40</v>
      </c>
      <c r="G187" s="32">
        <f>STDEVP(D187:D191)</f>
        <v>0.56370393364794347</v>
      </c>
      <c r="H187" s="31">
        <v>0.58011849425845052</v>
      </c>
      <c r="I187" s="29">
        <f>AVERAGE(H187:H191)</f>
        <v>0.59183575997024218</v>
      </c>
      <c r="J187" s="28" t="s">
        <v>40</v>
      </c>
      <c r="K187" s="32">
        <f>STDEVP(H187:H191)</f>
        <v>5.3851159183062415E-2</v>
      </c>
      <c r="L187" s="33">
        <v>14.204900436681223</v>
      </c>
      <c r="M187" s="29">
        <f>AVERAGE(L187:L191)</f>
        <v>15.238432274374997</v>
      </c>
      <c r="N187" s="28" t="s">
        <v>40</v>
      </c>
      <c r="O187" s="32">
        <f>STDEVP(L187:L191)</f>
        <v>1.1048357016289561</v>
      </c>
      <c r="P187" s="75" t="s">
        <v>104</v>
      </c>
      <c r="Q187" s="326" t="s">
        <v>104</v>
      </c>
      <c r="R187" s="326"/>
      <c r="S187" s="327"/>
      <c r="T187" s="31">
        <v>9.1692430858806406E-2</v>
      </c>
      <c r="U187" s="29">
        <f>AVERAGE(T187:T191)</f>
        <v>9.6597476250879541E-2</v>
      </c>
      <c r="V187" s="28" t="s">
        <v>40</v>
      </c>
      <c r="W187" s="27">
        <f>STDEVP(T187:T191)</f>
        <v>6.691957556033328E-3</v>
      </c>
      <c r="X187" s="30">
        <f t="shared" si="7"/>
        <v>16.977468227397704</v>
      </c>
      <c r="Y187" s="29">
        <f>AVERAGE(X187:X191)</f>
        <v>18.53775990986184</v>
      </c>
      <c r="Z187" s="28" t="s">
        <v>40</v>
      </c>
      <c r="AA187" s="27">
        <f>STDEVP(X187:X191)</f>
        <v>1.4714138703814583</v>
      </c>
      <c r="AB187" s="4"/>
    </row>
    <row r="188" spans="1:28">
      <c r="A188" s="320"/>
      <c r="B188" s="20" t="s">
        <v>7</v>
      </c>
      <c r="C188" s="19" t="s">
        <v>54</v>
      </c>
      <c r="D188" s="18">
        <v>2.9398204100652374</v>
      </c>
      <c r="E188" s="22"/>
      <c r="F188" s="25" t="s">
        <v>39</v>
      </c>
      <c r="G188" s="26">
        <f>G187/E187</f>
        <v>0.21590453210458349</v>
      </c>
      <c r="H188" s="15">
        <v>0.64557959770114937</v>
      </c>
      <c r="I188" s="22"/>
      <c r="J188" s="25" t="s">
        <v>39</v>
      </c>
      <c r="K188" s="26">
        <f>K187/I187</f>
        <v>9.0990039509897272E-2</v>
      </c>
      <c r="L188" s="17">
        <v>14.141715657036347</v>
      </c>
      <c r="M188" s="22"/>
      <c r="N188" s="25" t="s">
        <v>39</v>
      </c>
      <c r="O188" s="26">
        <f>O187/M187</f>
        <v>7.2503239292328769E-2</v>
      </c>
      <c r="P188" s="74" t="s">
        <v>104</v>
      </c>
      <c r="Q188" s="322"/>
      <c r="R188" s="322"/>
      <c r="S188" s="323"/>
      <c r="T188" s="15">
        <v>8.92578751164958E-2</v>
      </c>
      <c r="U188" s="22"/>
      <c r="V188" s="25" t="s">
        <v>39</v>
      </c>
      <c r="W188" s="24">
        <f>W187/U187</f>
        <v>6.9276732848104774E-2</v>
      </c>
      <c r="X188" s="14">
        <f t="shared" si="7"/>
        <v>17.816373539919226</v>
      </c>
      <c r="Y188" s="22"/>
      <c r="Z188" s="25" t="s">
        <v>39</v>
      </c>
      <c r="AA188" s="24">
        <f>AA187/Y187</f>
        <v>7.9373876754045447E-2</v>
      </c>
      <c r="AB188" s="4"/>
    </row>
    <row r="189" spans="1:28">
      <c r="A189" s="320"/>
      <c r="B189" s="20" t="s">
        <v>10</v>
      </c>
      <c r="C189" s="19" t="s">
        <v>53</v>
      </c>
      <c r="D189" s="18">
        <v>2.0527679888007468</v>
      </c>
      <c r="E189" s="22"/>
      <c r="F189" s="22"/>
      <c r="G189" s="23"/>
      <c r="H189" s="15">
        <v>0.62230574739461808</v>
      </c>
      <c r="I189" s="22"/>
      <c r="J189" s="22"/>
      <c r="K189" s="23"/>
      <c r="L189" s="17">
        <v>16.0208647690154</v>
      </c>
      <c r="M189" s="22"/>
      <c r="N189" s="22"/>
      <c r="O189" s="23"/>
      <c r="P189" s="74" t="s">
        <v>104</v>
      </c>
      <c r="Q189" s="322"/>
      <c r="R189" s="322"/>
      <c r="S189" s="323"/>
      <c r="T189" s="15">
        <v>9.6653429771348581E-2</v>
      </c>
      <c r="U189" s="22"/>
      <c r="V189" s="22"/>
      <c r="W189" s="21"/>
      <c r="X189" s="14">
        <f t="shared" si="7"/>
        <v>18.792591934982113</v>
      </c>
      <c r="Y189" s="22"/>
      <c r="Z189" s="22"/>
      <c r="AA189" s="21"/>
      <c r="AB189" s="4"/>
    </row>
    <row r="190" spans="1:28">
      <c r="A190" s="320"/>
      <c r="B190" s="20" t="s">
        <v>13</v>
      </c>
      <c r="C190" s="19" t="s">
        <v>52</v>
      </c>
      <c r="D190" s="18">
        <v>3.5442843165467628</v>
      </c>
      <c r="E190" s="13"/>
      <c r="F190" s="12"/>
      <c r="G190" s="16"/>
      <c r="H190" s="15">
        <v>0.61850705835331732</v>
      </c>
      <c r="I190" s="13"/>
      <c r="J190" s="12"/>
      <c r="K190" s="16"/>
      <c r="L190" s="17">
        <v>16.987475059952036</v>
      </c>
      <c r="M190" s="13"/>
      <c r="N190" s="12"/>
      <c r="O190" s="16"/>
      <c r="P190" s="74" t="s">
        <v>104</v>
      </c>
      <c r="Q190" s="322"/>
      <c r="R190" s="322"/>
      <c r="S190" s="323"/>
      <c r="T190" s="15">
        <v>9.6704460431654662E-2</v>
      </c>
      <c r="U190" s="13"/>
      <c r="V190" s="12"/>
      <c r="W190" s="11"/>
      <c r="X190" s="14">
        <f t="shared" si="7"/>
        <v>21.246970895283773</v>
      </c>
      <c r="Y190" s="13"/>
      <c r="Z190" s="12"/>
      <c r="AA190" s="11"/>
      <c r="AB190" s="4"/>
    </row>
    <row r="191" spans="1:28">
      <c r="A191" s="321"/>
      <c r="B191" s="41" t="s">
        <v>17</v>
      </c>
      <c r="C191" s="40" t="s">
        <v>51</v>
      </c>
      <c r="D191" s="39">
        <v>2.4168424153166423</v>
      </c>
      <c r="E191" s="48" t="str">
        <f>(IF(((G191)&gt;0.05),"-",IF(((G191)&gt;0.01),"*",IF(((G191)&gt;0.001),"**","***"))))</f>
        <v>***</v>
      </c>
      <c r="F191" s="47" t="s">
        <v>38</v>
      </c>
      <c r="G191" s="49">
        <f>TTEST(D182:D186,D187:D191,2,2)</f>
        <v>5.4792758921593324E-6</v>
      </c>
      <c r="H191" s="37">
        <v>0.49266790214367534</v>
      </c>
      <c r="I191" s="48" t="str">
        <f>(IF(((K191)&gt;0.05),"-",IF(((K191)&gt;0.01),"*",IF(((K191)&gt;0.001),"**","***"))))</f>
        <v>**</v>
      </c>
      <c r="J191" s="47" t="s">
        <v>38</v>
      </c>
      <c r="K191" s="49">
        <f>TTEST(H182:H186,H187:H191,2,2)</f>
        <v>1.0409901916387755E-3</v>
      </c>
      <c r="L191" s="38">
        <v>14.837205449189986</v>
      </c>
      <c r="M191" s="48" t="str">
        <f>(IF(((O191)&gt;0.05),"-",IF(((O191)&gt;0.01),"*",IF(((O191)&gt;0.001),"**","***"))))</f>
        <v>***</v>
      </c>
      <c r="N191" s="47" t="s">
        <v>38</v>
      </c>
      <c r="O191" s="49">
        <f>TTEST(L182:L186,L187:L191,2,2)</f>
        <v>2.1938599434780731E-11</v>
      </c>
      <c r="P191" s="76" t="s">
        <v>104</v>
      </c>
      <c r="Q191" s="324"/>
      <c r="R191" s="324"/>
      <c r="S191" s="325"/>
      <c r="T191" s="37">
        <v>0.1086791850760923</v>
      </c>
      <c r="U191" s="48" t="str">
        <f>(IF(((W191)&gt;0.05),"-",IF(((W191)&gt;0.01),"*",IF(((W191)&gt;0.001),"**","***"))))</f>
        <v>*</v>
      </c>
      <c r="V191" s="47" t="s">
        <v>38</v>
      </c>
      <c r="W191" s="46">
        <f>TTEST(T182:T186,T187:T191,2,2)</f>
        <v>4.8814337757024658E-2</v>
      </c>
      <c r="X191" s="36">
        <f t="shared" si="7"/>
        <v>17.855394951726396</v>
      </c>
      <c r="Y191" s="48" t="str">
        <f>(IF(((AA191)&gt;0.05),"-",IF(((AA191)&gt;0.01),"*",IF(((AA191)&gt;0.001),"**","***"))))</f>
        <v>***</v>
      </c>
      <c r="Z191" s="47" t="s">
        <v>38</v>
      </c>
      <c r="AA191" s="46">
        <f>TTEST(X182:X186,X187:X191,2,2)</f>
        <v>2.0997966230192946E-10</v>
      </c>
      <c r="AB191" s="4"/>
    </row>
    <row r="192" spans="1:28">
      <c r="A192" s="320">
        <v>8</v>
      </c>
      <c r="B192" s="20" t="s">
        <v>24</v>
      </c>
      <c r="C192" s="19" t="s">
        <v>50</v>
      </c>
      <c r="D192" s="18">
        <v>18.0054948045522</v>
      </c>
      <c r="E192" s="44">
        <f>AVERAGE(D192:D196)</f>
        <v>13.946584425931187</v>
      </c>
      <c r="F192" s="43" t="s">
        <v>40</v>
      </c>
      <c r="G192" s="45">
        <f>STDEVP(D192:D196)</f>
        <v>3.5574629675262406</v>
      </c>
      <c r="H192" s="15">
        <v>3.1920930809830117</v>
      </c>
      <c r="I192" s="44">
        <f>AVERAGE(H192:H196)</f>
        <v>3.0105821622253015</v>
      </c>
      <c r="J192" s="43" t="s">
        <v>40</v>
      </c>
      <c r="K192" s="45">
        <f>STDEVP(H192:H196)</f>
        <v>0.2533976096454944</v>
      </c>
      <c r="L192" s="17">
        <v>101.51427154873824</v>
      </c>
      <c r="M192" s="44">
        <f>AVERAGE(L192:L196)</f>
        <v>103.56587530683665</v>
      </c>
      <c r="N192" s="43" t="s">
        <v>40</v>
      </c>
      <c r="O192" s="45">
        <f>STDEVP(L192:L196)</f>
        <v>2.1108402894892082</v>
      </c>
      <c r="P192" s="74" t="s">
        <v>104</v>
      </c>
      <c r="Q192" s="322" t="s">
        <v>104</v>
      </c>
      <c r="R192" s="322"/>
      <c r="S192" s="323"/>
      <c r="T192" s="15">
        <v>0.12913795150915389</v>
      </c>
      <c r="U192" s="44">
        <f>AVERAGE(T192:T196)</f>
        <v>0.1456306068164811</v>
      </c>
      <c r="V192" s="43" t="s">
        <v>40</v>
      </c>
      <c r="W192" s="42">
        <f>STDEVP(T192:T196)</f>
        <v>1.4697076202282753E-2</v>
      </c>
      <c r="X192" s="14">
        <f t="shared" si="7"/>
        <v>122.8409973857826</v>
      </c>
      <c r="Y192" s="44">
        <f>AVERAGE(X192:X196)</f>
        <v>120.66867250180962</v>
      </c>
      <c r="Z192" s="43" t="s">
        <v>40</v>
      </c>
      <c r="AA192" s="42">
        <f>STDEVP(X192:X196)</f>
        <v>4.1518084498047081</v>
      </c>
      <c r="AB192" s="4"/>
    </row>
    <row r="193" spans="1:28">
      <c r="A193" s="320"/>
      <c r="B193" s="20" t="s">
        <v>29</v>
      </c>
      <c r="C193" s="19" t="s">
        <v>49</v>
      </c>
      <c r="D193" s="18">
        <v>17.294054288547347</v>
      </c>
      <c r="E193" s="22"/>
      <c r="F193" s="25" t="s">
        <v>39</v>
      </c>
      <c r="G193" s="26">
        <f>G192/E192</f>
        <v>0.25507772074370932</v>
      </c>
      <c r="H193" s="15">
        <v>3.4028254420756898</v>
      </c>
      <c r="I193" s="22"/>
      <c r="J193" s="25" t="s">
        <v>39</v>
      </c>
      <c r="K193" s="26">
        <f>K192/I192</f>
        <v>8.4168973305213848E-2</v>
      </c>
      <c r="L193" s="17">
        <v>104.84577759048089</v>
      </c>
      <c r="M193" s="22"/>
      <c r="N193" s="25" t="s">
        <v>39</v>
      </c>
      <c r="O193" s="26">
        <f>O192/M192</f>
        <v>2.0381619749124703E-2</v>
      </c>
      <c r="P193" s="74" t="s">
        <v>104</v>
      </c>
      <c r="Q193" s="322"/>
      <c r="R193" s="322"/>
      <c r="S193" s="323"/>
      <c r="T193" s="15">
        <v>0.17208750619732274</v>
      </c>
      <c r="U193" s="22"/>
      <c r="V193" s="25" t="s">
        <v>39</v>
      </c>
      <c r="W193" s="24">
        <f>W192/U192</f>
        <v>0.10092024282233147</v>
      </c>
      <c r="X193" s="14">
        <f t="shared" si="7"/>
        <v>125.71474482730126</v>
      </c>
      <c r="Y193" s="22"/>
      <c r="Z193" s="25" t="s">
        <v>39</v>
      </c>
      <c r="AA193" s="24">
        <f>AA192/Y192</f>
        <v>3.4406680406154667E-2</v>
      </c>
      <c r="AB193" s="4"/>
    </row>
    <row r="194" spans="1:28">
      <c r="A194" s="320"/>
      <c r="B194" s="20" t="s">
        <v>32</v>
      </c>
      <c r="C194" s="19" t="s">
        <v>48</v>
      </c>
      <c r="D194" s="18">
        <v>14.86480802955665</v>
      </c>
      <c r="E194" s="22"/>
      <c r="F194" s="22"/>
      <c r="G194" s="23"/>
      <c r="H194" s="15">
        <v>2.7206206486042692</v>
      </c>
      <c r="I194" s="22"/>
      <c r="J194" s="22"/>
      <c r="K194" s="23"/>
      <c r="L194" s="17">
        <v>104.61190999999999</v>
      </c>
      <c r="M194" s="22"/>
      <c r="N194" s="22"/>
      <c r="O194" s="23"/>
      <c r="P194" s="74" t="s">
        <v>104</v>
      </c>
      <c r="Q194" s="322"/>
      <c r="R194" s="322"/>
      <c r="S194" s="323"/>
      <c r="T194" s="15">
        <v>0.1475871921182266</v>
      </c>
      <c r="U194" s="22"/>
      <c r="V194" s="22"/>
      <c r="W194" s="21"/>
      <c r="X194" s="14">
        <f t="shared" si="7"/>
        <v>122.34492587027914</v>
      </c>
      <c r="Y194" s="22"/>
      <c r="Z194" s="22"/>
      <c r="AA194" s="21"/>
      <c r="AB194" s="4"/>
    </row>
    <row r="195" spans="1:28">
      <c r="A195" s="320"/>
      <c r="B195" s="20" t="s">
        <v>34</v>
      </c>
      <c r="C195" s="19" t="s">
        <v>47</v>
      </c>
      <c r="D195" s="18">
        <v>9.5554193231976452</v>
      </c>
      <c r="E195" s="13"/>
      <c r="F195" s="12"/>
      <c r="G195" s="16"/>
      <c r="H195" s="15">
        <v>2.9390559669772762</v>
      </c>
      <c r="I195" s="13"/>
      <c r="J195" s="12"/>
      <c r="K195" s="16"/>
      <c r="L195" s="17">
        <v>106.19449862677783</v>
      </c>
      <c r="M195" s="13"/>
      <c r="N195" s="12"/>
      <c r="O195" s="16"/>
      <c r="P195" s="74" t="s">
        <v>104</v>
      </c>
      <c r="Q195" s="322"/>
      <c r="R195" s="322"/>
      <c r="S195" s="323"/>
      <c r="T195" s="15">
        <v>0.14374227562530653</v>
      </c>
      <c r="U195" s="13"/>
      <c r="V195" s="12"/>
      <c r="W195" s="11"/>
      <c r="X195" s="14">
        <f t="shared" si="7"/>
        <v>118.83271619257805</v>
      </c>
      <c r="Y195" s="13"/>
      <c r="Z195" s="12"/>
      <c r="AA195" s="11"/>
      <c r="AB195" s="4"/>
    </row>
    <row r="196" spans="1:28">
      <c r="A196" s="321"/>
      <c r="B196" s="41" t="s">
        <v>37</v>
      </c>
      <c r="C196" s="40" t="s">
        <v>46</v>
      </c>
      <c r="D196" s="39">
        <v>10.013145683802099</v>
      </c>
      <c r="E196" s="48"/>
      <c r="F196" s="47"/>
      <c r="G196" s="49"/>
      <c r="H196" s="37">
        <v>2.7983156724862592</v>
      </c>
      <c r="I196" s="48"/>
      <c r="J196" s="47"/>
      <c r="K196" s="49"/>
      <c r="L196" s="38">
        <v>100.66291876818623</v>
      </c>
      <c r="M196" s="48"/>
      <c r="N196" s="47"/>
      <c r="O196" s="49"/>
      <c r="P196" s="76" t="s">
        <v>104</v>
      </c>
      <c r="Q196" s="324"/>
      <c r="R196" s="324"/>
      <c r="S196" s="325"/>
      <c r="T196" s="37">
        <v>0.13559810863239571</v>
      </c>
      <c r="U196" s="48"/>
      <c r="V196" s="47"/>
      <c r="W196" s="46"/>
      <c r="X196" s="36">
        <f t="shared" si="7"/>
        <v>113.60997823310699</v>
      </c>
      <c r="Y196" s="48"/>
      <c r="Z196" s="47"/>
      <c r="AA196" s="46"/>
      <c r="AB196" s="4"/>
    </row>
    <row r="197" spans="1:28">
      <c r="A197" s="319">
        <v>9</v>
      </c>
      <c r="B197" s="35" t="s">
        <v>25</v>
      </c>
      <c r="C197" s="56" t="s">
        <v>45</v>
      </c>
      <c r="D197" s="34">
        <v>1.96083755803157</v>
      </c>
      <c r="E197" s="29">
        <f>AVERAGE(D197:D201)</f>
        <v>2.4307434185937402</v>
      </c>
      <c r="F197" s="28" t="s">
        <v>40</v>
      </c>
      <c r="G197" s="32">
        <f>STDEVP(D197:D201)</f>
        <v>0.59409957455731333</v>
      </c>
      <c r="H197" s="31">
        <v>1.0988231739399568</v>
      </c>
      <c r="I197" s="29">
        <f>AVERAGE(H197:H201)</f>
        <v>0.80802519516223137</v>
      </c>
      <c r="J197" s="28" t="s">
        <v>40</v>
      </c>
      <c r="K197" s="32">
        <f>STDEVP(H197:H201)</f>
        <v>0.15419511439570918</v>
      </c>
      <c r="L197" s="33">
        <v>16.470776183844013</v>
      </c>
      <c r="M197" s="29">
        <f>AVERAGE(L197:L201)</f>
        <v>18.527334828299281</v>
      </c>
      <c r="N197" s="28" t="s">
        <v>40</v>
      </c>
      <c r="O197" s="32">
        <f>STDEVP(L197:L201)</f>
        <v>1.0735030660054667</v>
      </c>
      <c r="P197" s="75" t="s">
        <v>104</v>
      </c>
      <c r="Q197" s="326" t="s">
        <v>104</v>
      </c>
      <c r="R197" s="326"/>
      <c r="S197" s="327"/>
      <c r="T197" s="31">
        <v>9.9646750232126283E-2</v>
      </c>
      <c r="U197" s="29">
        <f>AVERAGE(T197:T201)</f>
        <v>9.1255410256316269E-2</v>
      </c>
      <c r="V197" s="28" t="s">
        <v>40</v>
      </c>
      <c r="W197" s="27">
        <f>STDEVP(T197:T201)</f>
        <v>6.2132513682057198E-3</v>
      </c>
      <c r="X197" s="30">
        <f t="shared" si="7"/>
        <v>19.630083666047664</v>
      </c>
      <c r="Y197" s="29">
        <f>AVERAGE(X197:X201)</f>
        <v>21.85735885231157</v>
      </c>
      <c r="Z197" s="28" t="s">
        <v>40</v>
      </c>
      <c r="AA197" s="27">
        <f>STDEVP(X197:X201)</f>
        <v>1.2941436625865674</v>
      </c>
      <c r="AB197" s="4"/>
    </row>
    <row r="198" spans="1:28">
      <c r="A198" s="320"/>
      <c r="B198" s="20" t="s">
        <v>8</v>
      </c>
      <c r="C198" s="19" t="s">
        <v>44</v>
      </c>
      <c r="D198" s="18">
        <v>2.1667513214800582</v>
      </c>
      <c r="E198" s="22"/>
      <c r="F198" s="25" t="s">
        <v>39</v>
      </c>
      <c r="G198" s="26">
        <f>G197/E197</f>
        <v>0.24441064820449795</v>
      </c>
      <c r="H198" s="15">
        <v>0.6603349431363128</v>
      </c>
      <c r="I198" s="22"/>
      <c r="J198" s="25" t="s">
        <v>39</v>
      </c>
      <c r="K198" s="26">
        <f>K197/I197</f>
        <v>0.19082958714517637</v>
      </c>
      <c r="L198" s="17">
        <v>19.056415281114852</v>
      </c>
      <c r="M198" s="22"/>
      <c r="N198" s="25" t="s">
        <v>39</v>
      </c>
      <c r="O198" s="26">
        <f>O197/M197</f>
        <v>5.7941580694367417E-2</v>
      </c>
      <c r="P198" s="74" t="s">
        <v>104</v>
      </c>
      <c r="Q198" s="322"/>
      <c r="R198" s="322"/>
      <c r="S198" s="323"/>
      <c r="T198" s="15">
        <v>9.3702162421912552E-2</v>
      </c>
      <c r="U198" s="22"/>
      <c r="V198" s="25" t="s">
        <v>39</v>
      </c>
      <c r="W198" s="24">
        <f>W197/U197</f>
        <v>6.8086389078237344E-2</v>
      </c>
      <c r="X198" s="14">
        <f t="shared" si="7"/>
        <v>21.977203708153134</v>
      </c>
      <c r="Y198" s="22"/>
      <c r="Z198" s="25" t="s">
        <v>39</v>
      </c>
      <c r="AA198" s="24">
        <f>AA197/Y197</f>
        <v>5.9208602069947831E-2</v>
      </c>
      <c r="AB198" s="4"/>
    </row>
    <row r="199" spans="1:28">
      <c r="A199" s="320"/>
      <c r="B199" s="20" t="s">
        <v>11</v>
      </c>
      <c r="C199" s="19" t="s">
        <v>43</v>
      </c>
      <c r="D199" s="18">
        <v>3.0795131758291685</v>
      </c>
      <c r="E199" s="22"/>
      <c r="F199" s="22"/>
      <c r="G199" s="23"/>
      <c r="H199" s="15">
        <v>0.74951704528244734</v>
      </c>
      <c r="I199" s="22"/>
      <c r="J199" s="22"/>
      <c r="K199" s="23"/>
      <c r="L199" s="17">
        <v>18.524215810994999</v>
      </c>
      <c r="M199" s="22"/>
      <c r="N199" s="22"/>
      <c r="O199" s="23"/>
      <c r="P199" s="74" t="s">
        <v>104</v>
      </c>
      <c r="Q199" s="322"/>
      <c r="R199" s="322"/>
      <c r="S199" s="323"/>
      <c r="T199" s="15">
        <v>8.3343298500681506E-2</v>
      </c>
      <c r="U199" s="22"/>
      <c r="V199" s="22"/>
      <c r="W199" s="21"/>
      <c r="X199" s="14">
        <f t="shared" si="7"/>
        <v>22.436589330607298</v>
      </c>
      <c r="Y199" s="22"/>
      <c r="Z199" s="22"/>
      <c r="AA199" s="21"/>
      <c r="AB199" s="4"/>
    </row>
    <row r="200" spans="1:28">
      <c r="A200" s="320"/>
      <c r="B200" s="20" t="s">
        <v>14</v>
      </c>
      <c r="C200" s="19" t="s">
        <v>42</v>
      </c>
      <c r="D200" s="18">
        <v>3.1977875303250798</v>
      </c>
      <c r="E200" s="13"/>
      <c r="F200" s="12"/>
      <c r="G200" s="16"/>
      <c r="H200" s="15">
        <v>0.8181803574316675</v>
      </c>
      <c r="I200" s="13"/>
      <c r="J200" s="12"/>
      <c r="K200" s="16"/>
      <c r="L200" s="17">
        <v>19.494265453663271</v>
      </c>
      <c r="M200" s="13"/>
      <c r="N200" s="12"/>
      <c r="O200" s="16"/>
      <c r="P200" s="74" t="s">
        <v>104</v>
      </c>
      <c r="Q200" s="322"/>
      <c r="R200" s="322"/>
      <c r="S200" s="323"/>
      <c r="T200" s="15">
        <v>8.480548277535177E-2</v>
      </c>
      <c r="U200" s="13"/>
      <c r="V200" s="12"/>
      <c r="W200" s="11"/>
      <c r="X200" s="14">
        <f t="shared" si="7"/>
        <v>23.59503882419537</v>
      </c>
      <c r="Y200" s="13"/>
      <c r="Z200" s="12"/>
      <c r="AA200" s="11"/>
      <c r="AB200" s="4"/>
    </row>
    <row r="201" spans="1:28">
      <c r="A201" s="321"/>
      <c r="B201" s="41" t="s">
        <v>18</v>
      </c>
      <c r="C201" s="40" t="s">
        <v>41</v>
      </c>
      <c r="D201" s="39">
        <v>1.7488275073028232</v>
      </c>
      <c r="E201" s="48" t="str">
        <f>(IF(((G201)&gt;0.05),"-",IF(((G201)&gt;0.01),"*",IF(((G201)&gt;0.001),"**","***"))))</f>
        <v>***</v>
      </c>
      <c r="F201" s="47" t="s">
        <v>38</v>
      </c>
      <c r="G201" s="49">
        <f>TTEST(D192:D196,D197:D201,2,2)</f>
        <v>2.1233455638978887E-4</v>
      </c>
      <c r="H201" s="37">
        <v>0.71327045602077244</v>
      </c>
      <c r="I201" s="48" t="str">
        <f>(IF(((K201)&gt;0.05),"-",IF(((K201)&gt;0.01),"*",IF(((K201)&gt;0.001),"**","***"))))</f>
        <v>***</v>
      </c>
      <c r="J201" s="47" t="s">
        <v>38</v>
      </c>
      <c r="K201" s="49">
        <f>TTEST(H192:H196,H197:H201,2,2)</f>
        <v>4.1638969577231706E-7</v>
      </c>
      <c r="L201" s="38">
        <v>19.091001411879262</v>
      </c>
      <c r="M201" s="48" t="str">
        <f>(IF(((O201)&gt;0.05),"-",IF(((O201)&gt;0.01),"*",IF(((O201)&gt;0.001),"**","***"))))</f>
        <v>***</v>
      </c>
      <c r="N201" s="47" t="s">
        <v>38</v>
      </c>
      <c r="O201" s="49">
        <f>TTEST(L192:L196,L197:L201,2,2)</f>
        <v>1.5735401639883438E-12</v>
      </c>
      <c r="P201" s="76" t="s">
        <v>104</v>
      </c>
      <c r="Q201" s="324"/>
      <c r="R201" s="324"/>
      <c r="S201" s="325"/>
      <c r="T201" s="37">
        <v>9.4779357351509261E-2</v>
      </c>
      <c r="U201" s="48" t="str">
        <f>(IF(((W201)&gt;0.05),"-",IF(((W201)&gt;0.01),"*",IF(((W201)&gt;0.001),"**","***"))))</f>
        <v>***</v>
      </c>
      <c r="V201" s="47" t="s">
        <v>38</v>
      </c>
      <c r="W201" s="46">
        <f>TTEST(T192:T196,T197:T201,2,2)</f>
        <v>1.3567071497848834E-4</v>
      </c>
      <c r="X201" s="36">
        <f t="shared" si="7"/>
        <v>21.647878732554368</v>
      </c>
      <c r="Y201" s="48" t="str">
        <f>(IF(((AA201)&gt;0.05),"-",IF(((AA201)&gt;0.01),"*",IF(((AA201)&gt;0.001),"**","***"))))</f>
        <v>***</v>
      </c>
      <c r="Z201" s="47" t="s">
        <v>38</v>
      </c>
      <c r="AA201" s="46">
        <f>TTEST(X192:X196,X197:X201,2,2)</f>
        <v>6.0737743346198297E-11</v>
      </c>
      <c r="AB201" s="4"/>
    </row>
    <row r="202" spans="1:28" ht="16" thickBot="1"/>
    <row r="203" spans="1:28" ht="16" thickBot="1">
      <c r="A203" s="72" t="s">
        <v>103</v>
      </c>
      <c r="B203" s="71" t="s">
        <v>102</v>
      </c>
      <c r="C203" s="70" t="s">
        <v>101</v>
      </c>
      <c r="D203" s="328" t="s">
        <v>100</v>
      </c>
      <c r="E203" s="329"/>
      <c r="F203" s="329"/>
      <c r="G203" s="331"/>
      <c r="H203" s="332" t="s">
        <v>99</v>
      </c>
      <c r="I203" s="329"/>
      <c r="J203" s="329"/>
      <c r="K203" s="331"/>
      <c r="L203" s="332" t="s">
        <v>98</v>
      </c>
      <c r="M203" s="329"/>
      <c r="N203" s="329"/>
      <c r="O203" s="331"/>
      <c r="P203" s="332" t="s">
        <v>97</v>
      </c>
      <c r="Q203" s="329"/>
      <c r="R203" s="329"/>
      <c r="S203" s="331"/>
      <c r="T203" s="332" t="s">
        <v>96</v>
      </c>
      <c r="U203" s="329"/>
      <c r="V203" s="329"/>
      <c r="W203" s="330"/>
      <c r="X203" s="328" t="s">
        <v>95</v>
      </c>
      <c r="Y203" s="329"/>
      <c r="Z203" s="329"/>
      <c r="AA203" s="330"/>
    </row>
    <row r="204" spans="1:28">
      <c r="A204" s="344">
        <v>1</v>
      </c>
      <c r="B204" s="69" t="s">
        <v>0</v>
      </c>
      <c r="C204" s="68" t="s">
        <v>94</v>
      </c>
      <c r="D204" s="67">
        <f t="shared" ref="D204:D248" si="8">SUM(D16,D63,D110,D157)</f>
        <v>450.90510914340717</v>
      </c>
      <c r="E204" s="62">
        <f>AVERAGE(D204:D208)</f>
        <v>338.53795642565171</v>
      </c>
      <c r="F204" s="61" t="s">
        <v>40</v>
      </c>
      <c r="G204" s="65">
        <f>STDEVP(D204:D208)</f>
        <v>58.217611493713513</v>
      </c>
      <c r="H204" s="64">
        <f t="shared" ref="H204:H248" si="9">SUM(H16,H63,H110,H157)</f>
        <v>3.549172826435675</v>
      </c>
      <c r="I204" s="62">
        <f>AVERAGE(H204:H208)</f>
        <v>3.027439242880571</v>
      </c>
      <c r="J204" s="61" t="s">
        <v>40</v>
      </c>
      <c r="K204" s="65">
        <f>STDEVP(H204:H208)</f>
        <v>0.32589373794504845</v>
      </c>
      <c r="L204" s="66">
        <f t="shared" ref="L204:L248" si="10">SUM(L16,L63,L110,L157)</f>
        <v>46.764298123195374</v>
      </c>
      <c r="M204" s="62">
        <f>AVERAGE(L204:L208)</f>
        <v>52.756693381016284</v>
      </c>
      <c r="N204" s="61" t="s">
        <v>40</v>
      </c>
      <c r="O204" s="65">
        <f>STDEVP(L204:L208)</f>
        <v>4.7565860260950679</v>
      </c>
      <c r="P204" s="64">
        <f t="shared" ref="P204:P248" si="11">SUM(P16,T16,P63,T63,P110,T110)</f>
        <v>65.176642139878084</v>
      </c>
      <c r="Q204" s="62">
        <f>AVERAGE(P204:P208)</f>
        <v>60.324680418074408</v>
      </c>
      <c r="R204" s="61" t="s">
        <v>40</v>
      </c>
      <c r="S204" s="65">
        <f>STDEVP(P204:P208)</f>
        <v>7.9255315831125053</v>
      </c>
      <c r="T204" s="64">
        <f t="shared" ref="T204:T248" si="12">SUM(X16,AB16,X63,AB63,X110,AB110,P157,T157)</f>
        <v>1.2313251684311837</v>
      </c>
      <c r="U204" s="62">
        <f>AVERAGE(T204:T208)</f>
        <v>1.3465806350332989</v>
      </c>
      <c r="V204" s="61" t="s">
        <v>40</v>
      </c>
      <c r="W204" s="60">
        <f>STDEVP(T204:T208)</f>
        <v>6.3594700924627809E-2</v>
      </c>
      <c r="X204" s="63">
        <f t="shared" ref="X204:X228" si="13">SUM(D204,H204,L204,P204,T204)</f>
        <v>567.62654740134747</v>
      </c>
      <c r="Y204" s="62">
        <f>AVERAGE(X204:X208)</f>
        <v>455.99335010265622</v>
      </c>
      <c r="Z204" s="61" t="s">
        <v>40</v>
      </c>
      <c r="AA204" s="60">
        <f>STDEVP(X204:X208)</f>
        <v>59.502373644287736</v>
      </c>
    </row>
    <row r="205" spans="1:28">
      <c r="A205" s="320"/>
      <c r="B205" s="20" t="s">
        <v>2</v>
      </c>
      <c r="C205" s="19" t="s">
        <v>93</v>
      </c>
      <c r="D205" s="18">
        <f t="shared" si="8"/>
        <v>311.73126855916036</v>
      </c>
      <c r="E205" s="22"/>
      <c r="F205" s="25" t="s">
        <v>39</v>
      </c>
      <c r="G205" s="26">
        <f>G204/E204</f>
        <v>0.17196775247415727</v>
      </c>
      <c r="H205" s="15">
        <f t="shared" si="9"/>
        <v>3.2576940521628499</v>
      </c>
      <c r="I205" s="22"/>
      <c r="J205" s="25" t="s">
        <v>39</v>
      </c>
      <c r="K205" s="26">
        <f>K204/I204</f>
        <v>0.10764666498640105</v>
      </c>
      <c r="L205" s="17">
        <f t="shared" si="10"/>
        <v>53.434403435114497</v>
      </c>
      <c r="M205" s="22"/>
      <c r="N205" s="25" t="s">
        <v>39</v>
      </c>
      <c r="O205" s="26">
        <f>O204/M204</f>
        <v>9.0160806549082456E-2</v>
      </c>
      <c r="P205" s="15">
        <f t="shared" si="11"/>
        <v>58.202941873409671</v>
      </c>
      <c r="Q205" s="22"/>
      <c r="R205" s="25" t="s">
        <v>39</v>
      </c>
      <c r="S205" s="26">
        <f>S204/Q204</f>
        <v>0.13138124442906898</v>
      </c>
      <c r="T205" s="15">
        <f t="shared" si="12"/>
        <v>1.4103919847328243</v>
      </c>
      <c r="U205" s="22"/>
      <c r="V205" s="25" t="s">
        <v>39</v>
      </c>
      <c r="W205" s="24">
        <f>W204/U204</f>
        <v>4.7226804893904628E-2</v>
      </c>
      <c r="X205" s="14">
        <f t="shared" si="13"/>
        <v>428.03669990458019</v>
      </c>
      <c r="Y205" s="22"/>
      <c r="Z205" s="25" t="s">
        <v>39</v>
      </c>
      <c r="AA205" s="24">
        <f>AA204/Y204</f>
        <v>0.13048956444406956</v>
      </c>
    </row>
    <row r="206" spans="1:28">
      <c r="A206" s="320"/>
      <c r="B206" s="20" t="s">
        <v>3</v>
      </c>
      <c r="C206" s="19" t="s">
        <v>92</v>
      </c>
      <c r="D206" s="18">
        <f t="shared" si="8"/>
        <v>304.19799626032056</v>
      </c>
      <c r="E206" s="22"/>
      <c r="F206" s="22"/>
      <c r="G206" s="23"/>
      <c r="H206" s="15">
        <f t="shared" si="9"/>
        <v>2.6918523717014735</v>
      </c>
      <c r="I206" s="22"/>
      <c r="J206" s="22"/>
      <c r="K206" s="23"/>
      <c r="L206" s="17">
        <f t="shared" si="10"/>
        <v>49.069881787275378</v>
      </c>
      <c r="M206" s="22"/>
      <c r="N206" s="22"/>
      <c r="O206" s="23"/>
      <c r="P206" s="15">
        <f t="shared" si="11"/>
        <v>71.560396535535048</v>
      </c>
      <c r="Q206" s="22"/>
      <c r="R206" s="22"/>
      <c r="S206" s="23"/>
      <c r="T206" s="15">
        <f t="shared" si="12"/>
        <v>1.3862549295774649</v>
      </c>
      <c r="U206" s="22"/>
      <c r="V206" s="22"/>
      <c r="W206" s="21"/>
      <c r="X206" s="14">
        <f t="shared" si="13"/>
        <v>428.90638188441</v>
      </c>
      <c r="Y206" s="22"/>
      <c r="Z206" s="22"/>
      <c r="AA206" s="21"/>
    </row>
    <row r="207" spans="1:28">
      <c r="A207" s="320"/>
      <c r="B207" s="20" t="s">
        <v>4</v>
      </c>
      <c r="C207" s="19" t="s">
        <v>91</v>
      </c>
      <c r="D207" s="18">
        <f t="shared" si="8"/>
        <v>289.36424718858132</v>
      </c>
      <c r="E207" s="22"/>
      <c r="F207" s="22"/>
      <c r="G207" s="23"/>
      <c r="H207" s="15">
        <f t="shared" si="9"/>
        <v>2.7622438725490199</v>
      </c>
      <c r="I207" s="22"/>
      <c r="J207" s="22"/>
      <c r="K207" s="23"/>
      <c r="L207" s="17">
        <f t="shared" si="10"/>
        <v>53.892073356401383</v>
      </c>
      <c r="M207" s="22"/>
      <c r="N207" s="22"/>
      <c r="O207" s="23"/>
      <c r="P207" s="15">
        <f t="shared" si="11"/>
        <v>47.76219912053056</v>
      </c>
      <c r="Q207" s="22"/>
      <c r="R207" s="22"/>
      <c r="S207" s="23"/>
      <c r="T207" s="15">
        <f t="shared" si="12"/>
        <v>1.32774303633218</v>
      </c>
      <c r="U207" s="22"/>
      <c r="V207" s="22"/>
      <c r="W207" s="21"/>
      <c r="X207" s="14">
        <f t="shared" si="13"/>
        <v>395.10850657439448</v>
      </c>
      <c r="Y207" s="22"/>
      <c r="Z207" s="22"/>
      <c r="AA207" s="21"/>
    </row>
    <row r="208" spans="1:28" ht="16" thickBot="1">
      <c r="A208" s="345"/>
      <c r="B208" s="55" t="s">
        <v>15</v>
      </c>
      <c r="C208" s="54" t="s">
        <v>90</v>
      </c>
      <c r="D208" s="53">
        <f t="shared" si="8"/>
        <v>336.49116097678922</v>
      </c>
      <c r="E208" s="58"/>
      <c r="F208" s="58"/>
      <c r="G208" s="59"/>
      <c r="H208" s="51">
        <f t="shared" si="9"/>
        <v>2.8762330915538361</v>
      </c>
      <c r="I208" s="58"/>
      <c r="J208" s="58"/>
      <c r="K208" s="59"/>
      <c r="L208" s="52">
        <f t="shared" si="10"/>
        <v>60.622810203094772</v>
      </c>
      <c r="M208" s="58"/>
      <c r="N208" s="58"/>
      <c r="O208" s="59"/>
      <c r="P208" s="51">
        <f t="shared" si="11"/>
        <v>58.921222421018705</v>
      </c>
      <c r="Q208" s="58"/>
      <c r="R208" s="58"/>
      <c r="S208" s="59"/>
      <c r="T208" s="51">
        <f t="shared" si="12"/>
        <v>1.3771880560928431</v>
      </c>
      <c r="U208" s="58"/>
      <c r="V208" s="58"/>
      <c r="W208" s="57"/>
      <c r="X208" s="50">
        <f t="shared" si="13"/>
        <v>460.28861474854938</v>
      </c>
      <c r="Y208" s="58"/>
      <c r="Z208" s="58"/>
      <c r="AA208" s="57"/>
    </row>
    <row r="209" spans="1:27" ht="16" thickTop="1">
      <c r="A209" s="350">
        <v>2</v>
      </c>
      <c r="B209" s="20" t="s">
        <v>21</v>
      </c>
      <c r="C209" s="19" t="s">
        <v>89</v>
      </c>
      <c r="D209" s="18">
        <f t="shared" si="8"/>
        <v>61.21104823415574</v>
      </c>
      <c r="E209" s="44">
        <f>AVERAGE(D209:D213)</f>
        <v>45.134299555807949</v>
      </c>
      <c r="F209" s="43" t="s">
        <v>40</v>
      </c>
      <c r="G209" s="45">
        <f>STDEVP(D209:D213)</f>
        <v>9.7809678880691031</v>
      </c>
      <c r="H209" s="15">
        <f t="shared" si="9"/>
        <v>3.8930142396387675</v>
      </c>
      <c r="I209" s="44">
        <f>AVERAGE(H209:H213)</f>
        <v>3.1073589946838789</v>
      </c>
      <c r="J209" s="43" t="s">
        <v>40</v>
      </c>
      <c r="K209" s="45">
        <f>STDEVP(H209:H213)</f>
        <v>0.41915056371880377</v>
      </c>
      <c r="L209" s="17">
        <f t="shared" si="10"/>
        <v>28.130506966618285</v>
      </c>
      <c r="M209" s="44">
        <f>AVERAGE(L209:L213)</f>
        <v>30.661303006277272</v>
      </c>
      <c r="N209" s="43" t="s">
        <v>40</v>
      </c>
      <c r="O209" s="45">
        <f>STDEVP(L209:L213)</f>
        <v>1.8792730166399927</v>
      </c>
      <c r="P209" s="15">
        <f t="shared" si="11"/>
        <v>52.352591711014355</v>
      </c>
      <c r="Q209" s="44">
        <f>AVERAGE(P209:P213)</f>
        <v>48.44279905958679</v>
      </c>
      <c r="R209" s="43" t="s">
        <v>40</v>
      </c>
      <c r="S209" s="45">
        <f>STDEVP(P209:P213)</f>
        <v>2.5512125889693804</v>
      </c>
      <c r="T209" s="15">
        <f t="shared" si="12"/>
        <v>0.18111635220125785</v>
      </c>
      <c r="U209" s="44">
        <f>AVERAGE(T209:T213)</f>
        <v>0.16662436300731351</v>
      </c>
      <c r="V209" s="43" t="s">
        <v>40</v>
      </c>
      <c r="W209" s="42">
        <f>STDEVP(T209:T213)</f>
        <v>8.6227801580627764E-3</v>
      </c>
      <c r="X209" s="14">
        <f t="shared" si="13"/>
        <v>145.76827750362841</v>
      </c>
      <c r="Y209" s="44">
        <f>AVERAGE(X209:X213)</f>
        <v>127.51238497936322</v>
      </c>
      <c r="Z209" s="43" t="s">
        <v>40</v>
      </c>
      <c r="AA209" s="42">
        <f>STDEVP(X209:X213)</f>
        <v>10.252033855717501</v>
      </c>
    </row>
    <row r="210" spans="1:27">
      <c r="A210" s="320"/>
      <c r="B210" s="20" t="s">
        <v>26</v>
      </c>
      <c r="C210" s="19" t="s">
        <v>88</v>
      </c>
      <c r="D210" s="18">
        <f t="shared" si="8"/>
        <v>43.847621091242551</v>
      </c>
      <c r="E210" s="22"/>
      <c r="F210" s="25" t="s">
        <v>39</v>
      </c>
      <c r="G210" s="26">
        <f>G209/E209</f>
        <v>0.21670809083843362</v>
      </c>
      <c r="H210" s="15">
        <f t="shared" si="9"/>
        <v>2.7522783738346326</v>
      </c>
      <c r="I210" s="22"/>
      <c r="J210" s="25" t="s">
        <v>39</v>
      </c>
      <c r="K210" s="26">
        <f>K209/I209</f>
        <v>0.13488964887413829</v>
      </c>
      <c r="L210" s="17">
        <f t="shared" si="10"/>
        <v>28.791760797799178</v>
      </c>
      <c r="M210" s="22"/>
      <c r="N210" s="25" t="s">
        <v>39</v>
      </c>
      <c r="O210" s="26">
        <f>O209/M209</f>
        <v>6.1291361826835936E-2</v>
      </c>
      <c r="P210" s="15">
        <f t="shared" si="11"/>
        <v>46.377867430842123</v>
      </c>
      <c r="Q210" s="22"/>
      <c r="R210" s="25" t="s">
        <v>39</v>
      </c>
      <c r="S210" s="26">
        <f>S209/Q209</f>
        <v>5.2664433899273159E-2</v>
      </c>
      <c r="T210" s="15">
        <f t="shared" si="12"/>
        <v>0.15608574048601559</v>
      </c>
      <c r="U210" s="22"/>
      <c r="V210" s="25" t="s">
        <v>39</v>
      </c>
      <c r="W210" s="24">
        <f>W209/U209</f>
        <v>5.1749816187950277E-2</v>
      </c>
      <c r="X210" s="14">
        <f t="shared" si="13"/>
        <v>121.92561343420451</v>
      </c>
      <c r="Y210" s="22"/>
      <c r="Z210" s="25" t="s">
        <v>39</v>
      </c>
      <c r="AA210" s="24">
        <f>AA209/Y209</f>
        <v>8.0400298820986718E-2</v>
      </c>
    </row>
    <row r="211" spans="1:27">
      <c r="A211" s="320"/>
      <c r="B211" s="20" t="s">
        <v>30</v>
      </c>
      <c r="C211" s="19" t="s">
        <v>87</v>
      </c>
      <c r="D211" s="18">
        <f t="shared" si="8"/>
        <v>50.041976405574232</v>
      </c>
      <c r="E211" s="22"/>
      <c r="F211" s="22"/>
      <c r="G211" s="23"/>
      <c r="H211" s="15">
        <f t="shared" si="9"/>
        <v>3.1639993432644564</v>
      </c>
      <c r="I211" s="22"/>
      <c r="J211" s="22"/>
      <c r="K211" s="23"/>
      <c r="L211" s="17">
        <f t="shared" si="10"/>
        <v>32.957211725132147</v>
      </c>
      <c r="M211" s="22"/>
      <c r="N211" s="22"/>
      <c r="O211" s="23"/>
      <c r="P211" s="15">
        <f t="shared" si="11"/>
        <v>45.298919589940738</v>
      </c>
      <c r="Q211" s="22"/>
      <c r="R211" s="22"/>
      <c r="S211" s="23"/>
      <c r="T211" s="15">
        <f t="shared" si="12"/>
        <v>0.16790874579529075</v>
      </c>
      <c r="U211" s="22"/>
      <c r="V211" s="22"/>
      <c r="W211" s="21"/>
      <c r="X211" s="14">
        <f t="shared" si="13"/>
        <v>131.63001580970686</v>
      </c>
      <c r="Y211" s="22"/>
      <c r="Z211" s="22"/>
      <c r="AA211" s="21"/>
    </row>
    <row r="212" spans="1:27">
      <c r="A212" s="320"/>
      <c r="B212" s="20" t="s">
        <v>86</v>
      </c>
      <c r="C212" s="19" t="s">
        <v>85</v>
      </c>
      <c r="D212" s="18">
        <f t="shared" si="8"/>
        <v>35.543653489419128</v>
      </c>
      <c r="E212" s="13"/>
      <c r="F212" s="12"/>
      <c r="G212" s="16"/>
      <c r="H212" s="15">
        <f t="shared" si="9"/>
        <v>2.7825042923607981</v>
      </c>
      <c r="I212" s="13"/>
      <c r="J212" s="12"/>
      <c r="K212" s="16"/>
      <c r="L212" s="17">
        <f t="shared" si="10"/>
        <v>31.344254975236382</v>
      </c>
      <c r="M212" s="13"/>
      <c r="N212" s="12"/>
      <c r="O212" s="16"/>
      <c r="P212" s="15">
        <f t="shared" si="11"/>
        <v>48.028046900795431</v>
      </c>
      <c r="Q212" s="13"/>
      <c r="R212" s="12"/>
      <c r="S212" s="16"/>
      <c r="T212" s="15">
        <f t="shared" si="12"/>
        <v>0.15980342188203511</v>
      </c>
      <c r="U212" s="13"/>
      <c r="V212" s="12"/>
      <c r="W212" s="11"/>
      <c r="X212" s="14">
        <f t="shared" si="13"/>
        <v>117.85826307969377</v>
      </c>
      <c r="Y212" s="13"/>
      <c r="Z212" s="12"/>
      <c r="AA212" s="11"/>
    </row>
    <row r="213" spans="1:27">
      <c r="A213" s="321"/>
      <c r="B213" s="41" t="s">
        <v>35</v>
      </c>
      <c r="C213" s="40" t="s">
        <v>84</v>
      </c>
      <c r="D213" s="39">
        <f t="shared" si="8"/>
        <v>35.027198558648102</v>
      </c>
      <c r="E213" s="48"/>
      <c r="F213" s="47"/>
      <c r="G213" s="49"/>
      <c r="H213" s="37">
        <f t="shared" si="9"/>
        <v>2.9449987243207421</v>
      </c>
      <c r="I213" s="48"/>
      <c r="J213" s="47"/>
      <c r="K213" s="49"/>
      <c r="L213" s="38">
        <f t="shared" si="10"/>
        <v>32.082780566600391</v>
      </c>
      <c r="M213" s="48"/>
      <c r="N213" s="47"/>
      <c r="O213" s="49"/>
      <c r="P213" s="37">
        <f t="shared" si="11"/>
        <v>50.15656966534128</v>
      </c>
      <c r="Q213" s="48"/>
      <c r="R213" s="47"/>
      <c r="S213" s="49"/>
      <c r="T213" s="37">
        <f t="shared" si="12"/>
        <v>0.16820755467196818</v>
      </c>
      <c r="U213" s="48"/>
      <c r="V213" s="47"/>
      <c r="W213" s="46"/>
      <c r="X213" s="36">
        <f t="shared" si="13"/>
        <v>120.37975506958249</v>
      </c>
      <c r="Y213" s="48"/>
      <c r="Z213" s="47"/>
      <c r="AA213" s="46"/>
    </row>
    <row r="214" spans="1:27">
      <c r="A214" s="319">
        <v>3</v>
      </c>
      <c r="B214" s="35" t="s">
        <v>19</v>
      </c>
      <c r="C214" s="56" t="s">
        <v>83</v>
      </c>
      <c r="D214" s="34">
        <f t="shared" si="8"/>
        <v>36.339091128657685</v>
      </c>
      <c r="E214" s="29">
        <f>AVERAGE(D214:D218)</f>
        <v>29.009144971261001</v>
      </c>
      <c r="F214" s="28" t="s">
        <v>40</v>
      </c>
      <c r="G214" s="32">
        <f>STDEVP(D214:D218)</f>
        <v>5.953406514648572</v>
      </c>
      <c r="H214" s="31">
        <f t="shared" si="9"/>
        <v>2.7326976002477164</v>
      </c>
      <c r="I214" s="29">
        <f>AVERAGE(H214:H218)</f>
        <v>2.5211041132793612</v>
      </c>
      <c r="J214" s="28" t="s">
        <v>40</v>
      </c>
      <c r="K214" s="32">
        <f>STDEVP(H214:H218)</f>
        <v>0.27238923177463581</v>
      </c>
      <c r="L214" s="33">
        <f t="shared" si="10"/>
        <v>25.999227032048303</v>
      </c>
      <c r="M214" s="29">
        <f>AVERAGE(L214:L218)</f>
        <v>25.454458283000271</v>
      </c>
      <c r="N214" s="28" t="s">
        <v>40</v>
      </c>
      <c r="O214" s="32">
        <f>STDEVP(L214:L218)</f>
        <v>1.0862330231168238</v>
      </c>
      <c r="P214" s="31">
        <f t="shared" si="11"/>
        <v>56.785214104350523</v>
      </c>
      <c r="Q214" s="29">
        <f>AVERAGE(P214:P218)</f>
        <v>51.012109105847422</v>
      </c>
      <c r="R214" s="28" t="s">
        <v>40</v>
      </c>
      <c r="S214" s="32">
        <f>STDEVP(P214:P218)</f>
        <v>5.288893971638001</v>
      </c>
      <c r="T214" s="31">
        <f t="shared" si="12"/>
        <v>0.18905448211797493</v>
      </c>
      <c r="U214" s="29">
        <f>AVERAGE(T214:T218)</f>
        <v>0.2000089323456975</v>
      </c>
      <c r="V214" s="28" t="s">
        <v>40</v>
      </c>
      <c r="W214" s="27">
        <f>STDEVP(T214:T218)</f>
        <v>7.8583410831252181E-3</v>
      </c>
      <c r="X214" s="30">
        <f t="shared" si="13"/>
        <v>122.04528434742222</v>
      </c>
      <c r="Y214" s="29">
        <f>AVERAGE(X214:X218)</f>
        <v>108.19682540573376</v>
      </c>
      <c r="Z214" s="28" t="s">
        <v>40</v>
      </c>
      <c r="AA214" s="27">
        <f>STDEVP(X214:X218)</f>
        <v>11.227428402042943</v>
      </c>
    </row>
    <row r="215" spans="1:27">
      <c r="A215" s="320"/>
      <c r="B215" s="20" t="s">
        <v>27</v>
      </c>
      <c r="C215" s="19" t="s">
        <v>82</v>
      </c>
      <c r="D215" s="18">
        <f t="shared" si="8"/>
        <v>31.318729578163776</v>
      </c>
      <c r="E215" s="22"/>
      <c r="F215" s="25" t="s">
        <v>39</v>
      </c>
      <c r="G215" s="26">
        <f>G214/E214</f>
        <v>0.20522516332510102</v>
      </c>
      <c r="H215" s="15">
        <f t="shared" si="9"/>
        <v>2.5722849793217542</v>
      </c>
      <c r="I215" s="22"/>
      <c r="J215" s="25" t="s">
        <v>39</v>
      </c>
      <c r="K215" s="26">
        <f>K214/I214</f>
        <v>0.10804362673476492</v>
      </c>
      <c r="L215" s="17">
        <f t="shared" si="10"/>
        <v>24.741979106699752</v>
      </c>
      <c r="M215" s="22"/>
      <c r="N215" s="25" t="s">
        <v>39</v>
      </c>
      <c r="O215" s="26">
        <f>O214/M214</f>
        <v>4.267358633368612E-2</v>
      </c>
      <c r="P215" s="15">
        <f t="shared" si="11"/>
        <v>51.191010554177012</v>
      </c>
      <c r="Q215" s="22"/>
      <c r="R215" s="25" t="s">
        <v>39</v>
      </c>
      <c r="S215" s="26">
        <f>S214/Q214</f>
        <v>0.10367918645872544</v>
      </c>
      <c r="T215" s="15">
        <f t="shared" si="12"/>
        <v>0.20805811414392059</v>
      </c>
      <c r="U215" s="22"/>
      <c r="V215" s="25" t="s">
        <v>39</v>
      </c>
      <c r="W215" s="24">
        <f>W214/U214</f>
        <v>3.9289950658517495E-2</v>
      </c>
      <c r="X215" s="14">
        <f t="shared" si="13"/>
        <v>110.03206233250621</v>
      </c>
      <c r="Y215" s="22"/>
      <c r="Z215" s="25" t="s">
        <v>39</v>
      </c>
      <c r="AA215" s="24">
        <f>AA214/Y214</f>
        <v>0.10376855660912911</v>
      </c>
    </row>
    <row r="216" spans="1:27">
      <c r="A216" s="320"/>
      <c r="B216" s="20" t="s">
        <v>9</v>
      </c>
      <c r="C216" s="19" t="s">
        <v>81</v>
      </c>
      <c r="D216" s="18">
        <f t="shared" si="8"/>
        <v>19.349478968978048</v>
      </c>
      <c r="E216" s="22"/>
      <c r="F216" s="22"/>
      <c r="G216" s="23"/>
      <c r="H216" s="15">
        <f t="shared" si="9"/>
        <v>2.3265339111922136</v>
      </c>
      <c r="I216" s="22"/>
      <c r="J216" s="22"/>
      <c r="K216" s="23"/>
      <c r="L216" s="17">
        <f t="shared" si="10"/>
        <v>25.93593964416058</v>
      </c>
      <c r="M216" s="22"/>
      <c r="N216" s="22"/>
      <c r="O216" s="23"/>
      <c r="P216" s="15">
        <f t="shared" si="11"/>
        <v>47.278686344282235</v>
      </c>
      <c r="Q216" s="22"/>
      <c r="R216" s="22"/>
      <c r="S216" s="23"/>
      <c r="T216" s="15">
        <f t="shared" si="12"/>
        <v>0.20254119525547443</v>
      </c>
      <c r="U216" s="22"/>
      <c r="V216" s="22"/>
      <c r="W216" s="21"/>
      <c r="X216" s="14">
        <f t="shared" si="13"/>
        <v>95.093180063868559</v>
      </c>
      <c r="Y216" s="22"/>
      <c r="Z216" s="22"/>
      <c r="AA216" s="21"/>
    </row>
    <row r="217" spans="1:27">
      <c r="A217" s="320"/>
      <c r="B217" s="20" t="s">
        <v>12</v>
      </c>
      <c r="C217" s="19" t="s">
        <v>80</v>
      </c>
      <c r="D217" s="18">
        <f t="shared" si="8"/>
        <v>32.543670273851596</v>
      </c>
      <c r="E217" s="13"/>
      <c r="F217" s="12"/>
      <c r="G217" s="16"/>
      <c r="H217" s="15">
        <f t="shared" si="9"/>
        <v>2.1105683009422851</v>
      </c>
      <c r="I217" s="13"/>
      <c r="J217" s="12"/>
      <c r="K217" s="16"/>
      <c r="L217" s="17">
        <f t="shared" si="10"/>
        <v>26.849033568904595</v>
      </c>
      <c r="M217" s="13"/>
      <c r="N217" s="12"/>
      <c r="O217" s="16"/>
      <c r="P217" s="15">
        <f t="shared" si="11"/>
        <v>56.614812043580677</v>
      </c>
      <c r="Q217" s="13"/>
      <c r="R217" s="12"/>
      <c r="S217" s="16"/>
      <c r="T217" s="15">
        <f t="shared" si="12"/>
        <v>0.19253069787985866</v>
      </c>
      <c r="U217" s="13"/>
      <c r="V217" s="12"/>
      <c r="W217" s="11"/>
      <c r="X217" s="14">
        <f t="shared" si="13"/>
        <v>118.31061488515901</v>
      </c>
      <c r="Y217" s="13"/>
      <c r="Z217" s="12"/>
      <c r="AA217" s="11"/>
    </row>
    <row r="218" spans="1:27">
      <c r="A218" s="321"/>
      <c r="B218" s="41" t="s">
        <v>16</v>
      </c>
      <c r="C218" s="40" t="s">
        <v>79</v>
      </c>
      <c r="D218" s="39">
        <f t="shared" si="8"/>
        <v>25.494754906653899</v>
      </c>
      <c r="E218" s="48" t="str">
        <f>(IF(((G218)&gt;0.05),"-",IF(((G218)&gt;0.01),"*",IF(((G218)&gt;0.001),"**","***"))))</f>
        <v>*</v>
      </c>
      <c r="F218" s="47" t="s">
        <v>38</v>
      </c>
      <c r="G218" s="49">
        <f>TTEST(D209:D213,D214:D218,2,2)</f>
        <v>2.2614200239276655E-2</v>
      </c>
      <c r="H218" s="37">
        <f t="shared" si="9"/>
        <v>2.8634357746928352</v>
      </c>
      <c r="I218" s="48" t="str">
        <f>(IF(((K218)&gt;0.05),"-",IF(((K218)&gt;0.01),"*",IF(((K218)&gt;0.001),"**","***"))))</f>
        <v>*</v>
      </c>
      <c r="J218" s="47" t="s">
        <v>38</v>
      </c>
      <c r="K218" s="49">
        <f>TTEST(H209:H213,H214:H218,2,2)</f>
        <v>4.7005338314527891E-2</v>
      </c>
      <c r="L218" s="38">
        <f t="shared" si="10"/>
        <v>23.746112063188129</v>
      </c>
      <c r="M218" s="48" t="str">
        <f>(IF(((O218)&gt;0.05),"-",IF(((O218)&gt;0.01),"*",IF(((O218)&gt;0.001),"**","***"))))</f>
        <v>**</v>
      </c>
      <c r="N218" s="47" t="s">
        <v>38</v>
      </c>
      <c r="O218" s="49">
        <f>TTEST(L209:L213,L214:L218,2,2)</f>
        <v>1.3597434349581765E-3</v>
      </c>
      <c r="P218" s="37">
        <f t="shared" si="11"/>
        <v>43.19082248284667</v>
      </c>
      <c r="Q218" s="48" t="str">
        <f>(IF(((S218)&gt;0.05),"-",IF(((S218)&gt;0.01),"*",IF(((S218)&gt;0.001),"**","***"))))</f>
        <v>-</v>
      </c>
      <c r="R218" s="47" t="s">
        <v>38</v>
      </c>
      <c r="S218" s="49">
        <f>TTEST(P209:P213,P214:P218,2,2)</f>
        <v>0.40702587317090699</v>
      </c>
      <c r="T218" s="37">
        <f t="shared" si="12"/>
        <v>0.20786017233125897</v>
      </c>
      <c r="U218" s="48" t="str">
        <f>(IF(((W218)&gt;0.05),"-",IF(((W218)&gt;0.01),"*",IF(((W218)&gt;0.001),"**","***"))))</f>
        <v>***</v>
      </c>
      <c r="V218" s="47" t="s">
        <v>38</v>
      </c>
      <c r="W218" s="46">
        <f>TTEST(T209:T213,T214:T218,2,2)</f>
        <v>4.4241297793772629E-4</v>
      </c>
      <c r="X218" s="36">
        <f t="shared" si="13"/>
        <v>95.502985399712799</v>
      </c>
      <c r="Y218" s="48" t="str">
        <f>(IF(((AA218)&gt;0.05),"-",IF(((AA218)&gt;0.01),"*",IF(((AA218)&gt;0.001),"**","***"))))</f>
        <v>*</v>
      </c>
      <c r="Z218" s="47" t="s">
        <v>38</v>
      </c>
      <c r="AA218" s="46">
        <f>TTEST(X209:X213,X214:X218,2,2)</f>
        <v>3.4664077658726297E-2</v>
      </c>
    </row>
    <row r="219" spans="1:27">
      <c r="A219" s="320">
        <v>4</v>
      </c>
      <c r="B219" s="20" t="s">
        <v>22</v>
      </c>
      <c r="C219" s="19" t="s">
        <v>78</v>
      </c>
      <c r="D219" s="18">
        <f t="shared" si="8"/>
        <v>21.852745337159224</v>
      </c>
      <c r="E219" s="44">
        <f>AVERAGE(D219:D223)</f>
        <v>19.534471510377806</v>
      </c>
      <c r="F219" s="43" t="s">
        <v>40</v>
      </c>
      <c r="G219" s="45">
        <f>STDEVP(D219:D223)</f>
        <v>3.2113261178331927</v>
      </c>
      <c r="H219" s="15">
        <f t="shared" si="9"/>
        <v>1.7497014028375579</v>
      </c>
      <c r="I219" s="44">
        <f>AVERAGE(H219:H223)</f>
        <v>1.5264119353202834</v>
      </c>
      <c r="J219" s="43" t="s">
        <v>40</v>
      </c>
      <c r="K219" s="45">
        <f>STDEVP(H219:H223)</f>
        <v>0.23925098624342747</v>
      </c>
      <c r="L219" s="17">
        <f t="shared" si="10"/>
        <v>36.113899330463894</v>
      </c>
      <c r="M219" s="44">
        <f>AVERAGE(L219:L223)</f>
        <v>35.445294318587756</v>
      </c>
      <c r="N219" s="43" t="s">
        <v>40</v>
      </c>
      <c r="O219" s="45">
        <f>STDEVP(L219:L223)</f>
        <v>1.4342366171882717</v>
      </c>
      <c r="P219" s="15">
        <f t="shared" si="11"/>
        <v>58.840779467559379</v>
      </c>
      <c r="Q219" s="44">
        <f>AVERAGE(P219:P223)</f>
        <v>46.57468206967048</v>
      </c>
      <c r="R219" s="43" t="s">
        <v>40</v>
      </c>
      <c r="S219" s="45">
        <f>STDEVP(P219:P223)</f>
        <v>6.518759342315426</v>
      </c>
      <c r="T219" s="15">
        <f t="shared" si="12"/>
        <v>6.7536681013868963E-2</v>
      </c>
      <c r="U219" s="44">
        <f>AVERAGE(T219:T223)</f>
        <v>7.4437294173851171E-2</v>
      </c>
      <c r="V219" s="43" t="s">
        <v>40</v>
      </c>
      <c r="W219" s="42">
        <f>STDEVP(T219:T223)</f>
        <v>7.7673428269484255E-3</v>
      </c>
      <c r="X219" s="14">
        <f t="shared" si="13"/>
        <v>118.62466221903391</v>
      </c>
      <c r="Y219" s="44">
        <f>AVERAGE(X219:X223)</f>
        <v>103.15529712813017</v>
      </c>
      <c r="Z219" s="43" t="s">
        <v>40</v>
      </c>
      <c r="AA219" s="42">
        <f>STDEVP(X219:X223)</f>
        <v>8.4157015039781289</v>
      </c>
    </row>
    <row r="220" spans="1:27">
      <c r="A220" s="320"/>
      <c r="B220" s="20" t="s">
        <v>77</v>
      </c>
      <c r="C220" s="19" t="s">
        <v>76</v>
      </c>
      <c r="D220" s="18">
        <f t="shared" si="8"/>
        <v>23.157269359086875</v>
      </c>
      <c r="E220" s="22"/>
      <c r="F220" s="25" t="s">
        <v>39</v>
      </c>
      <c r="G220" s="26">
        <f>G219/E219</f>
        <v>0.16439278206872177</v>
      </c>
      <c r="H220" s="15">
        <f t="shared" si="9"/>
        <v>1.4633270558969855</v>
      </c>
      <c r="I220" s="22"/>
      <c r="J220" s="25" t="s">
        <v>39</v>
      </c>
      <c r="K220" s="26">
        <f>K219/I219</f>
        <v>0.15674077272805523</v>
      </c>
      <c r="L220" s="17">
        <f t="shared" si="10"/>
        <v>32.69499784899034</v>
      </c>
      <c r="M220" s="22"/>
      <c r="N220" s="25" t="s">
        <v>39</v>
      </c>
      <c r="O220" s="26">
        <f>O219/M219</f>
        <v>4.0463385754315719E-2</v>
      </c>
      <c r="P220" s="15">
        <f t="shared" si="11"/>
        <v>47.149143532338307</v>
      </c>
      <c r="Q220" s="22"/>
      <c r="R220" s="25" t="s">
        <v>39</v>
      </c>
      <c r="S220" s="26">
        <f>S219/Q219</f>
        <v>0.13996358220039154</v>
      </c>
      <c r="T220" s="15">
        <f t="shared" si="12"/>
        <v>6.5064442493415267E-2</v>
      </c>
      <c r="U220" s="22"/>
      <c r="V220" s="25" t="s">
        <v>39</v>
      </c>
      <c r="W220" s="24">
        <f>W219/U219</f>
        <v>0.10434746336705224</v>
      </c>
      <c r="X220" s="14">
        <f t="shared" si="13"/>
        <v>104.52980223880591</v>
      </c>
      <c r="Y220" s="22"/>
      <c r="Z220" s="25" t="s">
        <v>39</v>
      </c>
      <c r="AA220" s="24">
        <f>AA219/Y219</f>
        <v>8.15828342147559E-2</v>
      </c>
    </row>
    <row r="221" spans="1:27">
      <c r="A221" s="320"/>
      <c r="B221" s="20" t="s">
        <v>75</v>
      </c>
      <c r="C221" s="19" t="s">
        <v>74</v>
      </c>
      <c r="D221" s="18">
        <f t="shared" si="8"/>
        <v>16.808081689476168</v>
      </c>
      <c r="E221" s="22"/>
      <c r="F221" s="22"/>
      <c r="G221" s="23"/>
      <c r="H221" s="15">
        <f t="shared" si="9"/>
        <v>1.4052554664149755</v>
      </c>
      <c r="I221" s="22"/>
      <c r="J221" s="22"/>
      <c r="K221" s="23"/>
      <c r="L221" s="17">
        <f t="shared" si="10"/>
        <v>36.839248513449739</v>
      </c>
      <c r="M221" s="22"/>
      <c r="N221" s="22"/>
      <c r="O221" s="23"/>
      <c r="P221" s="15">
        <f t="shared" si="11"/>
        <v>40.402623721881362</v>
      </c>
      <c r="Q221" s="22"/>
      <c r="R221" s="22"/>
      <c r="S221" s="23"/>
      <c r="T221" s="15">
        <f t="shared" si="12"/>
        <v>8.6977064653138259E-2</v>
      </c>
      <c r="U221" s="22"/>
      <c r="V221" s="22"/>
      <c r="W221" s="21"/>
      <c r="X221" s="14">
        <f t="shared" si="13"/>
        <v>95.542186455875381</v>
      </c>
      <c r="Y221" s="22"/>
      <c r="Z221" s="22"/>
      <c r="AA221" s="21"/>
    </row>
    <row r="222" spans="1:27">
      <c r="A222" s="320"/>
      <c r="B222" s="20" t="s">
        <v>73</v>
      </c>
      <c r="C222" s="19" t="s">
        <v>72</v>
      </c>
      <c r="D222" s="18">
        <f t="shared" si="8"/>
        <v>21.125859097525471</v>
      </c>
      <c r="E222" s="13"/>
      <c r="F222" s="12"/>
      <c r="G222" s="16"/>
      <c r="H222" s="15">
        <f t="shared" si="9"/>
        <v>1.8362251010836168</v>
      </c>
      <c r="I222" s="13"/>
      <c r="J222" s="12"/>
      <c r="K222" s="16"/>
      <c r="L222" s="17">
        <f t="shared" si="10"/>
        <v>35.571895293546824</v>
      </c>
      <c r="M222" s="13"/>
      <c r="N222" s="12"/>
      <c r="O222" s="16"/>
      <c r="P222" s="15">
        <f t="shared" si="11"/>
        <v>42.417263642244869</v>
      </c>
      <c r="Q222" s="13"/>
      <c r="R222" s="12"/>
      <c r="S222" s="16"/>
      <c r="T222" s="15">
        <f t="shared" si="12"/>
        <v>7.5310868510431825E-2</v>
      </c>
      <c r="U222" s="13"/>
      <c r="V222" s="12"/>
      <c r="W222" s="11"/>
      <c r="X222" s="14">
        <f t="shared" si="13"/>
        <v>101.02655400291121</v>
      </c>
      <c r="Y222" s="13"/>
      <c r="Z222" s="12"/>
      <c r="AA222" s="11"/>
    </row>
    <row r="223" spans="1:27">
      <c r="A223" s="321"/>
      <c r="B223" s="41" t="s">
        <v>71</v>
      </c>
      <c r="C223" s="40" t="s">
        <v>70</v>
      </c>
      <c r="D223" s="39">
        <f t="shared" si="8"/>
        <v>14.728402068641277</v>
      </c>
      <c r="E223" s="48"/>
      <c r="F223" s="47"/>
      <c r="G223" s="49"/>
      <c r="H223" s="37">
        <f t="shared" si="9"/>
        <v>1.1775506503682807</v>
      </c>
      <c r="I223" s="48"/>
      <c r="J223" s="47"/>
      <c r="K223" s="49"/>
      <c r="L223" s="38">
        <f t="shared" si="10"/>
        <v>36.00643060648801</v>
      </c>
      <c r="M223" s="48"/>
      <c r="N223" s="47"/>
      <c r="O223" s="49"/>
      <c r="P223" s="37">
        <f t="shared" si="11"/>
        <v>44.063599984328476</v>
      </c>
      <c r="Q223" s="48"/>
      <c r="R223" s="47"/>
      <c r="S223" s="49"/>
      <c r="T223" s="37">
        <f t="shared" si="12"/>
        <v>7.7297414198401498E-2</v>
      </c>
      <c r="U223" s="48"/>
      <c r="V223" s="47"/>
      <c r="W223" s="46"/>
      <c r="X223" s="36">
        <f t="shared" si="13"/>
        <v>96.053280724024432</v>
      </c>
      <c r="Y223" s="48"/>
      <c r="Z223" s="47"/>
      <c r="AA223" s="46"/>
    </row>
    <row r="224" spans="1:27">
      <c r="A224" s="319">
        <v>5</v>
      </c>
      <c r="B224" s="35" t="s">
        <v>1</v>
      </c>
      <c r="C224" s="56" t="s">
        <v>69</v>
      </c>
      <c r="D224" s="34">
        <f t="shared" si="8"/>
        <v>11.056175897187195</v>
      </c>
      <c r="E224" s="29">
        <f>AVERAGE(D224:D228)</f>
        <v>13.102350810829009</v>
      </c>
      <c r="F224" s="28" t="s">
        <v>40</v>
      </c>
      <c r="G224" s="32">
        <f>STDEVP(D224:D228)</f>
        <v>2.5532691823061122</v>
      </c>
      <c r="H224" s="31">
        <f t="shared" si="9"/>
        <v>1.6949166505011315</v>
      </c>
      <c r="I224" s="29">
        <f>AVERAGE(H224:H228)</f>
        <v>1.5539740308471977</v>
      </c>
      <c r="J224" s="28" t="s">
        <v>40</v>
      </c>
      <c r="K224" s="32">
        <f>STDEVP(H224:H228)</f>
        <v>0.15437643571785364</v>
      </c>
      <c r="L224" s="33">
        <f t="shared" si="10"/>
        <v>27.15786086323957</v>
      </c>
      <c r="M224" s="29">
        <f>AVERAGE(L224:L228)</f>
        <v>29.280091409496912</v>
      </c>
      <c r="N224" s="28" t="s">
        <v>40</v>
      </c>
      <c r="O224" s="32">
        <f>STDEVP(L224:L228)</f>
        <v>2.0260663130970764</v>
      </c>
      <c r="P224" s="31">
        <f t="shared" si="11"/>
        <v>44.062240284513415</v>
      </c>
      <c r="Q224" s="29">
        <f>AVERAGE(P224:P228)</f>
        <v>44.065168056983246</v>
      </c>
      <c r="R224" s="28" t="s">
        <v>40</v>
      </c>
      <c r="S224" s="32">
        <f>STDEVP(P224:P228)</f>
        <v>3.4466216592113326</v>
      </c>
      <c r="T224" s="31">
        <f t="shared" si="12"/>
        <v>0.10094946653734238</v>
      </c>
      <c r="U224" s="29">
        <f>AVERAGE(T224:T228)</f>
        <v>0.10975685473661607</v>
      </c>
      <c r="V224" s="28" t="s">
        <v>40</v>
      </c>
      <c r="W224" s="27">
        <f>STDEVP(T224:T228)</f>
        <v>5.3539689336369045E-3</v>
      </c>
      <c r="X224" s="30">
        <f t="shared" si="13"/>
        <v>84.072143161978659</v>
      </c>
      <c r="Y224" s="29">
        <f>AVERAGE(X224:X228)</f>
        <v>88.111341162892984</v>
      </c>
      <c r="Z224" s="28" t="s">
        <v>40</v>
      </c>
      <c r="AA224" s="27">
        <f>STDEVP(X224:X228)</f>
        <v>4.9217534371458775</v>
      </c>
    </row>
    <row r="225" spans="1:27">
      <c r="A225" s="320"/>
      <c r="B225" s="20" t="s">
        <v>68</v>
      </c>
      <c r="C225" s="19" t="s">
        <v>67</v>
      </c>
      <c r="D225" s="18">
        <f t="shared" si="8"/>
        <v>17.055375433526009</v>
      </c>
      <c r="E225" s="22"/>
      <c r="F225" s="25" t="s">
        <v>39</v>
      </c>
      <c r="G225" s="26">
        <f>G224/E224</f>
        <v>0.19487107460104425</v>
      </c>
      <c r="H225" s="15">
        <f t="shared" si="9"/>
        <v>1.7803369621066152</v>
      </c>
      <c r="I225" s="22"/>
      <c r="J225" s="25" t="s">
        <v>39</v>
      </c>
      <c r="K225" s="26">
        <f>K224/I224</f>
        <v>9.9342995863122951E-2</v>
      </c>
      <c r="L225" s="17">
        <f t="shared" si="10"/>
        <v>29.195558863198457</v>
      </c>
      <c r="M225" s="22"/>
      <c r="N225" s="25" t="s">
        <v>39</v>
      </c>
      <c r="O225" s="26">
        <f>O224/M224</f>
        <v>6.919603783886849E-2</v>
      </c>
      <c r="P225" s="15">
        <f t="shared" si="11"/>
        <v>49.589215687218967</v>
      </c>
      <c r="Q225" s="22"/>
      <c r="R225" s="25" t="s">
        <v>39</v>
      </c>
      <c r="S225" s="26">
        <f>S224/Q224</f>
        <v>7.8216464640604666E-2</v>
      </c>
      <c r="T225" s="15">
        <f t="shared" si="12"/>
        <v>0.10926796724470135</v>
      </c>
      <c r="U225" s="22"/>
      <c r="V225" s="25" t="s">
        <v>39</v>
      </c>
      <c r="W225" s="24">
        <f>W224/U224</f>
        <v>4.8780269318803304E-2</v>
      </c>
      <c r="X225" s="14">
        <f t="shared" si="13"/>
        <v>97.729754913294755</v>
      </c>
      <c r="Y225" s="22"/>
      <c r="Z225" s="25" t="s">
        <v>39</v>
      </c>
      <c r="AA225" s="24">
        <f>AA224/Y224</f>
        <v>5.5858342095224105E-2</v>
      </c>
    </row>
    <row r="226" spans="1:27">
      <c r="A226" s="320"/>
      <c r="B226" s="20" t="s">
        <v>66</v>
      </c>
      <c r="C226" s="19" t="s">
        <v>65</v>
      </c>
      <c r="D226" s="18">
        <f t="shared" si="8"/>
        <v>9.8268914820285538</v>
      </c>
      <c r="E226" s="22"/>
      <c r="F226" s="22"/>
      <c r="G226" s="23"/>
      <c r="H226" s="15">
        <f t="shared" si="9"/>
        <v>1.4759630395535859</v>
      </c>
      <c r="I226" s="22"/>
      <c r="J226" s="22"/>
      <c r="K226" s="23"/>
      <c r="L226" s="17">
        <f t="shared" si="10"/>
        <v>28.302886656819304</v>
      </c>
      <c r="M226" s="22"/>
      <c r="N226" s="22"/>
      <c r="O226" s="23"/>
      <c r="P226" s="15">
        <f t="shared" si="11"/>
        <v>45.58165000820614</v>
      </c>
      <c r="Q226" s="22"/>
      <c r="R226" s="22"/>
      <c r="S226" s="23"/>
      <c r="T226" s="15">
        <f t="shared" si="12"/>
        <v>0.11509586410635156</v>
      </c>
      <c r="U226" s="22"/>
      <c r="V226" s="22"/>
      <c r="W226" s="21"/>
      <c r="X226" s="14">
        <f t="shared" si="13"/>
        <v>85.302487050713935</v>
      </c>
      <c r="Y226" s="22"/>
      <c r="Z226" s="22"/>
      <c r="AA226" s="21"/>
    </row>
    <row r="227" spans="1:27">
      <c r="A227" s="320"/>
      <c r="B227" s="20" t="s">
        <v>64</v>
      </c>
      <c r="C227" s="19" t="s">
        <v>63</v>
      </c>
      <c r="D227" s="18">
        <f t="shared" si="8"/>
        <v>14.53415216967333</v>
      </c>
      <c r="E227" s="13"/>
      <c r="F227" s="12"/>
      <c r="G227" s="16"/>
      <c r="H227" s="15">
        <f t="shared" si="9"/>
        <v>1.4172018690069883</v>
      </c>
      <c r="I227" s="13"/>
      <c r="J227" s="12"/>
      <c r="K227" s="16"/>
      <c r="L227" s="17">
        <f t="shared" si="10"/>
        <v>28.637130082886394</v>
      </c>
      <c r="M227" s="13"/>
      <c r="N227" s="12"/>
      <c r="O227" s="16"/>
      <c r="P227" s="15">
        <f t="shared" si="11"/>
        <v>41.499587063221192</v>
      </c>
      <c r="Q227" s="13"/>
      <c r="R227" s="12"/>
      <c r="S227" s="16"/>
      <c r="T227" s="15">
        <f t="shared" si="12"/>
        <v>0.1079157484154071</v>
      </c>
      <c r="U227" s="13"/>
      <c r="V227" s="12"/>
      <c r="W227" s="11"/>
      <c r="X227" s="14">
        <f t="shared" si="13"/>
        <v>86.195986933203315</v>
      </c>
      <c r="Y227" s="13"/>
      <c r="Z227" s="12"/>
      <c r="AA227" s="11"/>
    </row>
    <row r="228" spans="1:27">
      <c r="A228" s="321"/>
      <c r="B228" s="41" t="s">
        <v>62</v>
      </c>
      <c r="C228" s="40" t="s">
        <v>61</v>
      </c>
      <c r="D228" s="39">
        <f t="shared" si="8"/>
        <v>13.039159071729959</v>
      </c>
      <c r="E228" s="48" t="str">
        <f>(IF(((G228)&gt;0.05),"-",IF(((G228)&gt;0.01),"*",IF(((G228)&gt;0.001),"**","***"))))</f>
        <v>*</v>
      </c>
      <c r="F228" s="47" t="s">
        <v>38</v>
      </c>
      <c r="G228" s="49">
        <f>TTEST(D219:D223,D224:D228,2,2)</f>
        <v>1.3897508448149083E-2</v>
      </c>
      <c r="H228" s="37">
        <f t="shared" si="9"/>
        <v>1.401451633067667</v>
      </c>
      <c r="I228" s="48" t="str">
        <f>(IF(((K228)&gt;0.05),"-",IF(((K228)&gt;0.01),"*",IF(((K228)&gt;0.001),"**","***"))))</f>
        <v>-</v>
      </c>
      <c r="J228" s="47" t="s">
        <v>38</v>
      </c>
      <c r="K228" s="49">
        <f>TTEST(H219:H223,H224:H228,2,2)</f>
        <v>0.85131484431687199</v>
      </c>
      <c r="L228" s="38">
        <f t="shared" si="10"/>
        <v>33.107020581340834</v>
      </c>
      <c r="M228" s="48" t="str">
        <f>(IF(((O228)&gt;0.05),"-",IF(((O228)&gt;0.01),"*",IF(((O228)&gt;0.001),"**","***"))))</f>
        <v>**</v>
      </c>
      <c r="N228" s="47" t="s">
        <v>38</v>
      </c>
      <c r="O228" s="49">
        <f>TTEST(L219:L223,L224:L228,2,2)</f>
        <v>1.0968569665412613E-3</v>
      </c>
      <c r="P228" s="37">
        <f t="shared" si="11"/>
        <v>39.593147241756533</v>
      </c>
      <c r="Q228" s="48" t="str">
        <f>(IF(((S228)&gt;0.05),"-",IF(((S228)&gt;0.01),"*",IF(((S228)&gt;0.001),"**","***"))))</f>
        <v>-</v>
      </c>
      <c r="R228" s="47" t="s">
        <v>38</v>
      </c>
      <c r="S228" s="49">
        <f>TTEST(P219:P223,P224:P228,2,2)</f>
        <v>0.51530331118241057</v>
      </c>
      <c r="T228" s="37">
        <f t="shared" si="12"/>
        <v>0.11555522737927801</v>
      </c>
      <c r="U228" s="48" t="str">
        <f>(IF(((W228)&gt;0.05),"-",IF(((W228)&gt;0.01),"*",IF(((W228)&gt;0.001),"**","***"))))</f>
        <v>***</v>
      </c>
      <c r="V228" s="47" t="s">
        <v>38</v>
      </c>
      <c r="W228" s="46">
        <f>TTEST(T219:T223,T224:T228,2,2)</f>
        <v>7.0077895047108166E-5</v>
      </c>
      <c r="X228" s="36">
        <f t="shared" si="13"/>
        <v>87.256333755274269</v>
      </c>
      <c r="Y228" s="48" t="str">
        <f>(IF(((AA228)&gt;0.05),"-",IF(((AA228)&gt;0.01),"*",IF(((AA228)&gt;0.001),"**","***"))))</f>
        <v>*</v>
      </c>
      <c r="Z228" s="47" t="s">
        <v>38</v>
      </c>
      <c r="AA228" s="46">
        <f>TTEST(X219:X223,X224:X228,2,2)</f>
        <v>1.4975976979940957E-2</v>
      </c>
    </row>
    <row r="229" spans="1:27">
      <c r="A229" s="320">
        <v>6</v>
      </c>
      <c r="B229" s="20" t="s">
        <v>23</v>
      </c>
      <c r="C229" s="19" t="s">
        <v>60</v>
      </c>
      <c r="D229" s="18">
        <f t="shared" si="8"/>
        <v>16.619693358278766</v>
      </c>
      <c r="E229" s="44">
        <f>AVERAGE(D229:D233)</f>
        <v>17.12317300409179</v>
      </c>
      <c r="F229" s="43" t="s">
        <v>40</v>
      </c>
      <c r="G229" s="45">
        <f>STDEVP(D229:D233)</f>
        <v>1.5707822601847417</v>
      </c>
      <c r="H229" s="15">
        <f t="shared" si="9"/>
        <v>3.0921278921110074</v>
      </c>
      <c r="I229" s="44">
        <f>AVERAGE(H229:H233)</f>
        <v>3.0620606528260819</v>
      </c>
      <c r="J229" s="43" t="s">
        <v>40</v>
      </c>
      <c r="K229" s="45">
        <f>STDEVP(H229:H233)</f>
        <v>0.70924510492100901</v>
      </c>
      <c r="L229" s="17">
        <f t="shared" si="10"/>
        <v>84.867537418147805</v>
      </c>
      <c r="M229" s="44">
        <f>AVERAGE(L229:L233)</f>
        <v>83.594958835487631</v>
      </c>
      <c r="N229" s="43" t="s">
        <v>40</v>
      </c>
      <c r="O229" s="45">
        <f>STDEVP(L229:L233)</f>
        <v>1.9228687758159833</v>
      </c>
      <c r="P229" s="15">
        <f t="shared" si="11"/>
        <v>44.738740583099464</v>
      </c>
      <c r="Q229" s="44">
        <f>AVERAGE(P229:P233)</f>
        <v>45.313128567628588</v>
      </c>
      <c r="R229" s="43" t="s">
        <v>40</v>
      </c>
      <c r="S229" s="45">
        <f>STDEVP(P229:P233)</f>
        <v>1.9462589686130365</v>
      </c>
      <c r="T229" s="15">
        <f t="shared" si="12"/>
        <v>0.11042231057062675</v>
      </c>
      <c r="U229" s="44">
        <f>AVERAGE(T229:T233)</f>
        <v>0.10794208383883744</v>
      </c>
      <c r="V229" s="43" t="s">
        <v>40</v>
      </c>
      <c r="W229" s="42">
        <f>STDEVP(T229:T233)</f>
        <v>7.1238593891197058E-3</v>
      </c>
      <c r="X229" s="14">
        <f t="shared" ref="X229:X248" si="14">SUM(D229,H229,L229,P229,T229)</f>
        <v>149.42852156220766</v>
      </c>
      <c r="Y229" s="44">
        <f>AVERAGE(X229:X233)</f>
        <v>149.20126314387292</v>
      </c>
      <c r="Z229" s="43" t="s">
        <v>40</v>
      </c>
      <c r="AA229" s="42">
        <f>STDEVP(X229:X233)</f>
        <v>4.513933551716514</v>
      </c>
    </row>
    <row r="230" spans="1:27">
      <c r="A230" s="320"/>
      <c r="B230" s="20" t="s">
        <v>28</v>
      </c>
      <c r="C230" s="19" t="s">
        <v>59</v>
      </c>
      <c r="D230" s="18">
        <f t="shared" si="8"/>
        <v>18.493079223125566</v>
      </c>
      <c r="E230" s="22"/>
      <c r="F230" s="25" t="s">
        <v>39</v>
      </c>
      <c r="G230" s="26">
        <f>G229/E229</f>
        <v>9.173429829911689E-2</v>
      </c>
      <c r="H230" s="15">
        <f t="shared" si="9"/>
        <v>4.3329308190304126</v>
      </c>
      <c r="I230" s="22"/>
      <c r="J230" s="25" t="s">
        <v>39</v>
      </c>
      <c r="K230" s="26">
        <f>K229/I229</f>
        <v>0.23162346711402407</v>
      </c>
      <c r="L230" s="17">
        <f t="shared" si="10"/>
        <v>86.765080307136358</v>
      </c>
      <c r="M230" s="22"/>
      <c r="N230" s="25" t="s">
        <v>39</v>
      </c>
      <c r="O230" s="26">
        <f>O229/M229</f>
        <v>2.3002209733724868E-2</v>
      </c>
      <c r="P230" s="15">
        <f t="shared" si="11"/>
        <v>45.02500802469136</v>
      </c>
      <c r="Q230" s="22"/>
      <c r="R230" s="25" t="s">
        <v>39</v>
      </c>
      <c r="S230" s="26">
        <f>S229/Q229</f>
        <v>4.2951326252132403E-2</v>
      </c>
      <c r="T230" s="15">
        <f t="shared" si="12"/>
        <v>0.11139281842818428</v>
      </c>
      <c r="U230" s="22"/>
      <c r="V230" s="25" t="s">
        <v>39</v>
      </c>
      <c r="W230" s="24">
        <f>W229/U229</f>
        <v>6.599705263941319E-2</v>
      </c>
      <c r="X230" s="14">
        <f t="shared" si="14"/>
        <v>154.72749119241186</v>
      </c>
      <c r="Y230" s="22"/>
      <c r="Z230" s="25" t="s">
        <v>39</v>
      </c>
      <c r="AA230" s="24">
        <f>AA229/Y229</f>
        <v>3.0253990191515898E-2</v>
      </c>
    </row>
    <row r="231" spans="1:27">
      <c r="A231" s="320"/>
      <c r="B231" s="20" t="s">
        <v>31</v>
      </c>
      <c r="C231" s="19" t="s">
        <v>58</v>
      </c>
      <c r="D231" s="18">
        <f t="shared" si="8"/>
        <v>18.532485682819384</v>
      </c>
      <c r="E231" s="22"/>
      <c r="F231" s="22"/>
      <c r="G231" s="23"/>
      <c r="H231" s="15">
        <f t="shared" si="9"/>
        <v>2.2093182525697506</v>
      </c>
      <c r="I231" s="22"/>
      <c r="J231" s="22"/>
      <c r="K231" s="23"/>
      <c r="L231" s="17">
        <f t="shared" si="10"/>
        <v>82.420113832599128</v>
      </c>
      <c r="M231" s="22"/>
      <c r="N231" s="22"/>
      <c r="O231" s="23"/>
      <c r="P231" s="15">
        <f t="shared" si="11"/>
        <v>48.022544522760647</v>
      </c>
      <c r="Q231" s="22"/>
      <c r="R231" s="22"/>
      <c r="S231" s="23"/>
      <c r="T231" s="15">
        <f t="shared" si="12"/>
        <v>0.10045546255506609</v>
      </c>
      <c r="U231" s="22"/>
      <c r="V231" s="22"/>
      <c r="W231" s="21"/>
      <c r="X231" s="14">
        <f t="shared" si="14"/>
        <v>151.28491775330397</v>
      </c>
      <c r="Y231" s="22"/>
      <c r="Z231" s="22"/>
      <c r="AA231" s="21"/>
    </row>
    <row r="232" spans="1:27">
      <c r="A232" s="320"/>
      <c r="B232" s="20" t="s">
        <v>33</v>
      </c>
      <c r="C232" s="19" t="s">
        <v>57</v>
      </c>
      <c r="D232" s="18">
        <f t="shared" si="8"/>
        <v>14.307359257473482</v>
      </c>
      <c r="E232" s="13"/>
      <c r="F232" s="12"/>
      <c r="G232" s="16"/>
      <c r="H232" s="15">
        <f t="shared" si="9"/>
        <v>2.6488612021857927</v>
      </c>
      <c r="I232" s="13"/>
      <c r="J232" s="12"/>
      <c r="K232" s="16"/>
      <c r="L232" s="17">
        <f t="shared" si="10"/>
        <v>81.739337656702034</v>
      </c>
      <c r="M232" s="13"/>
      <c r="N232" s="12"/>
      <c r="O232" s="16"/>
      <c r="P232" s="15">
        <f t="shared" si="11"/>
        <v>42.21249588556735</v>
      </c>
      <c r="Q232" s="13"/>
      <c r="R232" s="12"/>
      <c r="S232" s="16"/>
      <c r="T232" s="15">
        <f t="shared" si="12"/>
        <v>0.11816523625843781</v>
      </c>
      <c r="U232" s="13"/>
      <c r="V232" s="12"/>
      <c r="W232" s="11"/>
      <c r="X232" s="14">
        <f t="shared" si="14"/>
        <v>141.02621923818711</v>
      </c>
      <c r="Y232" s="13"/>
      <c r="Z232" s="12"/>
      <c r="AA232" s="11"/>
    </row>
    <row r="233" spans="1:27">
      <c r="A233" s="321"/>
      <c r="B233" s="41" t="s">
        <v>36</v>
      </c>
      <c r="C233" s="40" t="s">
        <v>56</v>
      </c>
      <c r="D233" s="39">
        <f t="shared" si="8"/>
        <v>17.663247498761763</v>
      </c>
      <c r="E233" s="48"/>
      <c r="F233" s="47"/>
      <c r="G233" s="49"/>
      <c r="H233" s="37">
        <f t="shared" si="9"/>
        <v>3.0270650982334488</v>
      </c>
      <c r="I233" s="48"/>
      <c r="J233" s="47"/>
      <c r="K233" s="49"/>
      <c r="L233" s="38">
        <f t="shared" si="10"/>
        <v>82.182724962852902</v>
      </c>
      <c r="M233" s="48"/>
      <c r="N233" s="47"/>
      <c r="O233" s="49"/>
      <c r="P233" s="37">
        <f t="shared" si="11"/>
        <v>46.5668538220241</v>
      </c>
      <c r="Q233" s="48"/>
      <c r="R233" s="47"/>
      <c r="S233" s="49"/>
      <c r="T233" s="37">
        <f t="shared" si="12"/>
        <v>9.9274591381872224E-2</v>
      </c>
      <c r="U233" s="48"/>
      <c r="V233" s="47"/>
      <c r="W233" s="46"/>
      <c r="X233" s="36">
        <f t="shared" si="14"/>
        <v>149.53916597325409</v>
      </c>
      <c r="Y233" s="48"/>
      <c r="Z233" s="47"/>
      <c r="AA233" s="46"/>
    </row>
    <row r="234" spans="1:27">
      <c r="A234" s="319">
        <v>7</v>
      </c>
      <c r="B234" s="35" t="s">
        <v>20</v>
      </c>
      <c r="C234" s="56" t="s">
        <v>55</v>
      </c>
      <c r="D234" s="34">
        <f t="shared" si="8"/>
        <v>10.956433236293062</v>
      </c>
      <c r="E234" s="29">
        <f>AVERAGE(D234:D238)</f>
        <v>11.718914976454162</v>
      </c>
      <c r="F234" s="28" t="s">
        <v>40</v>
      </c>
      <c r="G234" s="32">
        <f>STDEVP(D234:D238)</f>
        <v>2.33964697756134</v>
      </c>
      <c r="H234" s="31">
        <f t="shared" si="9"/>
        <v>1.3417328157852175</v>
      </c>
      <c r="I234" s="29">
        <f>AVERAGE(H234:H238)</f>
        <v>1.4191862827093815</v>
      </c>
      <c r="J234" s="28" t="s">
        <v>40</v>
      </c>
      <c r="K234" s="32">
        <f>STDEVP(H234:H238)</f>
        <v>0.15203279087955912</v>
      </c>
      <c r="L234" s="33">
        <f t="shared" si="10"/>
        <v>29.951308879184865</v>
      </c>
      <c r="M234" s="29">
        <f>AVERAGE(L234:L238)</f>
        <v>31.844829256523639</v>
      </c>
      <c r="N234" s="28" t="s">
        <v>40</v>
      </c>
      <c r="O234" s="32">
        <f>STDEVP(L234:L238)</f>
        <v>2.252461236487989</v>
      </c>
      <c r="P234" s="31">
        <f t="shared" si="11"/>
        <v>45.703786252628177</v>
      </c>
      <c r="Q234" s="29">
        <f>AVERAGE(P234:P238)</f>
        <v>43.483169252098911</v>
      </c>
      <c r="R234" s="28" t="s">
        <v>40</v>
      </c>
      <c r="S234" s="32">
        <f>STDEVP(P234:P238)</f>
        <v>1.3373779719499204</v>
      </c>
      <c r="T234" s="31">
        <f t="shared" si="12"/>
        <v>9.1692430858806406E-2</v>
      </c>
      <c r="U234" s="29">
        <f>AVERAGE(T234:T238)</f>
        <v>9.6597476250879541E-2</v>
      </c>
      <c r="V234" s="28" t="s">
        <v>40</v>
      </c>
      <c r="W234" s="27">
        <f>STDEVP(T234:T238)</f>
        <v>6.691957556033328E-3</v>
      </c>
      <c r="X234" s="30">
        <f t="shared" si="14"/>
        <v>88.044953614750128</v>
      </c>
      <c r="Y234" s="29">
        <f>AVERAGE(X234:X238)</f>
        <v>88.562697244036968</v>
      </c>
      <c r="Z234" s="28" t="s">
        <v>40</v>
      </c>
      <c r="AA234" s="27">
        <f>STDEVP(X234:X238)</f>
        <v>1.5639619604589965</v>
      </c>
    </row>
    <row r="235" spans="1:27">
      <c r="A235" s="320"/>
      <c r="B235" s="20" t="s">
        <v>7</v>
      </c>
      <c r="C235" s="19" t="s">
        <v>54</v>
      </c>
      <c r="D235" s="18">
        <f t="shared" si="8"/>
        <v>15.984693196644921</v>
      </c>
      <c r="E235" s="22"/>
      <c r="F235" s="25" t="s">
        <v>39</v>
      </c>
      <c r="G235" s="26">
        <f>G234/E234</f>
        <v>0.19964706478903529</v>
      </c>
      <c r="H235" s="15">
        <f t="shared" si="9"/>
        <v>1.3004916278347312</v>
      </c>
      <c r="I235" s="22"/>
      <c r="J235" s="25" t="s">
        <v>39</v>
      </c>
      <c r="K235" s="26">
        <f>K234/I234</f>
        <v>0.10712673363028279</v>
      </c>
      <c r="L235" s="17">
        <f t="shared" si="10"/>
        <v>28.897299114631871</v>
      </c>
      <c r="M235" s="22"/>
      <c r="N235" s="25" t="s">
        <v>39</v>
      </c>
      <c r="O235" s="26">
        <f>O234/M234</f>
        <v>7.0732401117413954E-2</v>
      </c>
      <c r="P235" s="15">
        <f t="shared" si="11"/>
        <v>42.57561899658279</v>
      </c>
      <c r="Q235" s="22"/>
      <c r="R235" s="25" t="s">
        <v>39</v>
      </c>
      <c r="S235" s="26">
        <f>S234/Q234</f>
        <v>3.0756221198972655E-2</v>
      </c>
      <c r="T235" s="15">
        <f t="shared" si="12"/>
        <v>8.92578751164958E-2</v>
      </c>
      <c r="U235" s="22"/>
      <c r="V235" s="25" t="s">
        <v>39</v>
      </c>
      <c r="W235" s="24">
        <f>W234/U234</f>
        <v>6.9276732848104774E-2</v>
      </c>
      <c r="X235" s="14">
        <f t="shared" si="14"/>
        <v>88.847360810810812</v>
      </c>
      <c r="Y235" s="22"/>
      <c r="Z235" s="25" t="s">
        <v>39</v>
      </c>
      <c r="AA235" s="24">
        <f>AA234/Y234</f>
        <v>1.7659375889935418E-2</v>
      </c>
    </row>
    <row r="236" spans="1:27">
      <c r="A236" s="320"/>
      <c r="B236" s="20" t="s">
        <v>10</v>
      </c>
      <c r="C236" s="19" t="s">
        <v>53</v>
      </c>
      <c r="D236" s="18">
        <f t="shared" si="8"/>
        <v>9.1136806346243588</v>
      </c>
      <c r="E236" s="22"/>
      <c r="F236" s="22"/>
      <c r="G236" s="23"/>
      <c r="H236" s="15">
        <f t="shared" si="9"/>
        <v>1.693272157411728</v>
      </c>
      <c r="I236" s="22"/>
      <c r="J236" s="22"/>
      <c r="K236" s="23"/>
      <c r="L236" s="17">
        <f t="shared" si="10"/>
        <v>32.606364442370506</v>
      </c>
      <c r="M236" s="22"/>
      <c r="N236" s="22"/>
      <c r="O236" s="23"/>
      <c r="P236" s="15">
        <f t="shared" si="11"/>
        <v>44.365017669933117</v>
      </c>
      <c r="Q236" s="22"/>
      <c r="R236" s="22"/>
      <c r="S236" s="23"/>
      <c r="T236" s="15">
        <f t="shared" si="12"/>
        <v>9.6653429771348581E-2</v>
      </c>
      <c r="U236" s="22"/>
      <c r="V236" s="22"/>
      <c r="W236" s="21"/>
      <c r="X236" s="14">
        <f t="shared" si="14"/>
        <v>87.874988334111066</v>
      </c>
      <c r="Y236" s="22"/>
      <c r="Z236" s="22"/>
      <c r="AA236" s="21"/>
    </row>
    <row r="237" spans="1:27">
      <c r="A237" s="320"/>
      <c r="B237" s="20" t="s">
        <v>13</v>
      </c>
      <c r="C237" s="19" t="s">
        <v>52</v>
      </c>
      <c r="D237" s="18">
        <f t="shared" si="8"/>
        <v>12.106840863309351</v>
      </c>
      <c r="E237" s="13"/>
      <c r="F237" s="12"/>
      <c r="G237" s="16"/>
      <c r="H237" s="15">
        <f t="shared" si="9"/>
        <v>1.4732823661071142</v>
      </c>
      <c r="I237" s="13"/>
      <c r="J237" s="12"/>
      <c r="K237" s="16"/>
      <c r="L237" s="17">
        <f t="shared" si="10"/>
        <v>35.332584892086331</v>
      </c>
      <c r="M237" s="13"/>
      <c r="N237" s="12"/>
      <c r="O237" s="16"/>
      <c r="P237" s="15">
        <f t="shared" si="11"/>
        <v>42.357172645883288</v>
      </c>
      <c r="Q237" s="13"/>
      <c r="R237" s="12"/>
      <c r="S237" s="16"/>
      <c r="T237" s="15">
        <f t="shared" si="12"/>
        <v>9.6704460431654662E-2</v>
      </c>
      <c r="U237" s="13"/>
      <c r="V237" s="12"/>
      <c r="W237" s="11"/>
      <c r="X237" s="14">
        <f t="shared" si="14"/>
        <v>91.366585227817737</v>
      </c>
      <c r="Y237" s="13"/>
      <c r="Z237" s="12"/>
      <c r="AA237" s="11"/>
    </row>
    <row r="238" spans="1:27">
      <c r="A238" s="321"/>
      <c r="B238" s="41" t="s">
        <v>17</v>
      </c>
      <c r="C238" s="40" t="s">
        <v>51</v>
      </c>
      <c r="D238" s="39">
        <f t="shared" si="8"/>
        <v>10.432926951399116</v>
      </c>
      <c r="E238" s="48" t="str">
        <f>(IF(((G238)&gt;0.05),"-",IF(((G238)&gt;0.01),"*",IF(((G238)&gt;0.001),"**","***"))))</f>
        <v>**</v>
      </c>
      <c r="F238" s="47" t="s">
        <v>38</v>
      </c>
      <c r="G238" s="49">
        <f>TTEST(D229:D233,D234:D238,2,2)</f>
        <v>4.9789984884579773E-3</v>
      </c>
      <c r="H238" s="37">
        <f t="shared" si="9"/>
        <v>1.2871524464081163</v>
      </c>
      <c r="I238" s="48" t="str">
        <f>(IF(((K238)&gt;0.05),"-",IF(((K238)&gt;0.01),"*",IF(((K238)&gt;0.001),"**","***"))))</f>
        <v>**</v>
      </c>
      <c r="J238" s="47" t="s">
        <v>38</v>
      </c>
      <c r="K238" s="49">
        <f>TTEST(H229:H233,H234:H238,2,2)</f>
        <v>1.9247814176564613E-3</v>
      </c>
      <c r="L238" s="38">
        <f t="shared" si="10"/>
        <v>32.436588954344622</v>
      </c>
      <c r="M238" s="48" t="str">
        <f>(IF(((O238)&gt;0.05),"-",IF(((O238)&gt;0.01),"*",IF(((O238)&gt;0.001),"**","***"))))</f>
        <v>***</v>
      </c>
      <c r="N238" s="47" t="s">
        <v>38</v>
      </c>
      <c r="O238" s="49">
        <f>TTEST(L229:L233,L234:L238,2,2)</f>
        <v>4.9167255147012153E-10</v>
      </c>
      <c r="P238" s="37">
        <f t="shared" si="11"/>
        <v>42.414250695467189</v>
      </c>
      <c r="Q238" s="48" t="str">
        <f>(IF(((S238)&gt;0.05),"-",IF(((S238)&gt;0.01),"*",IF(((S238)&gt;0.001),"**","***"))))</f>
        <v>-</v>
      </c>
      <c r="R238" s="47" t="s">
        <v>38</v>
      </c>
      <c r="S238" s="49">
        <f>TTEST(P229:P233,P234:P238,2,2)</f>
        <v>0.15977196244038605</v>
      </c>
      <c r="T238" s="37">
        <f t="shared" si="12"/>
        <v>0.1086791850760923</v>
      </c>
      <c r="U238" s="48" t="str">
        <f>(IF(((W238)&gt;0.05),"-",IF(((W238)&gt;0.01),"*",IF(((W238)&gt;0.001),"**","***"))))</f>
        <v>*</v>
      </c>
      <c r="V238" s="47" t="s">
        <v>38</v>
      </c>
      <c r="W238" s="46">
        <f>TTEST(T229:T233,T234:T238,2,2)</f>
        <v>4.8814337757024658E-2</v>
      </c>
      <c r="X238" s="36">
        <f t="shared" si="14"/>
        <v>86.679598232695142</v>
      </c>
      <c r="Y238" s="48" t="str">
        <f>(IF(((AA238)&gt;0.05),"-",IF(((AA238)&gt;0.01),"*",IF(((AA238)&gt;0.001),"**","***"))))</f>
        <v>***</v>
      </c>
      <c r="Z238" s="47" t="s">
        <v>38</v>
      </c>
      <c r="AA238" s="46">
        <f>TTEST(X229:X233,X234:X238,2,2)</f>
        <v>6.2098226690984154E-9</v>
      </c>
    </row>
    <row r="239" spans="1:27">
      <c r="A239" s="320">
        <v>8</v>
      </c>
      <c r="B239" s="20" t="s">
        <v>24</v>
      </c>
      <c r="C239" s="19" t="s">
        <v>50</v>
      </c>
      <c r="D239" s="18">
        <f t="shared" si="8"/>
        <v>32.37128560118753</v>
      </c>
      <c r="E239" s="44">
        <f>AVERAGE(D239:D243)</f>
        <v>23.641087564595693</v>
      </c>
      <c r="F239" s="43" t="s">
        <v>40</v>
      </c>
      <c r="G239" s="45">
        <f>STDEVP(D239:D243)</f>
        <v>5.4188302952503609</v>
      </c>
      <c r="H239" s="15">
        <f t="shared" si="9"/>
        <v>4.5638192643905651</v>
      </c>
      <c r="I239" s="44">
        <f>AVERAGE(H239:H243)</f>
        <v>4.2143502683288094</v>
      </c>
      <c r="J239" s="43" t="s">
        <v>40</v>
      </c>
      <c r="K239" s="45">
        <f>STDEVP(H239:H243)</f>
        <v>0.37515788433024683</v>
      </c>
      <c r="L239" s="17">
        <f t="shared" si="10"/>
        <v>125.53159920831271</v>
      </c>
      <c r="M239" s="44">
        <f>AVERAGE(L239:L243)</f>
        <v>135.95021141294893</v>
      </c>
      <c r="N239" s="43" t="s">
        <v>40</v>
      </c>
      <c r="O239" s="45">
        <f>STDEVP(L239:L243)</f>
        <v>6.0805859904917439</v>
      </c>
      <c r="P239" s="15">
        <f t="shared" si="11"/>
        <v>41.368785436252679</v>
      </c>
      <c r="Q239" s="44">
        <f>AVERAGE(P239:P243)</f>
        <v>44.438345326142944</v>
      </c>
      <c r="R239" s="43" t="s">
        <v>40</v>
      </c>
      <c r="S239" s="45">
        <f>STDEVP(P239:P243)</f>
        <v>2.4250069719790139</v>
      </c>
      <c r="T239" s="15">
        <f t="shared" si="12"/>
        <v>0.12913795150915389</v>
      </c>
      <c r="U239" s="44">
        <f>AVERAGE(T239:T243)</f>
        <v>0.1456306068164811</v>
      </c>
      <c r="V239" s="43" t="s">
        <v>40</v>
      </c>
      <c r="W239" s="42">
        <f>STDEVP(T239:T243)</f>
        <v>1.4697076202282753E-2</v>
      </c>
      <c r="X239" s="14">
        <f t="shared" si="14"/>
        <v>203.96462746165264</v>
      </c>
      <c r="Y239" s="44">
        <f>AVERAGE(X239:X243)</f>
        <v>208.38962517883283</v>
      </c>
      <c r="Z239" s="43" t="s">
        <v>40</v>
      </c>
      <c r="AA239" s="42">
        <f>STDEVP(X239:X243)</f>
        <v>2.3731976354235851</v>
      </c>
    </row>
    <row r="240" spans="1:27">
      <c r="A240" s="320"/>
      <c r="B240" s="20" t="s">
        <v>29</v>
      </c>
      <c r="C240" s="19" t="s">
        <v>49</v>
      </c>
      <c r="D240" s="18">
        <f t="shared" si="8"/>
        <v>27.186442240951905</v>
      </c>
      <c r="E240" s="22"/>
      <c r="F240" s="25" t="s">
        <v>39</v>
      </c>
      <c r="G240" s="26">
        <f>G239/E239</f>
        <v>0.22921239475316976</v>
      </c>
      <c r="H240" s="15">
        <f t="shared" si="9"/>
        <v>4.7553983308544039</v>
      </c>
      <c r="I240" s="22"/>
      <c r="J240" s="25" t="s">
        <v>39</v>
      </c>
      <c r="K240" s="26">
        <f>K239/I239</f>
        <v>8.9019151338603567E-2</v>
      </c>
      <c r="L240" s="17">
        <f t="shared" si="10"/>
        <v>133.45232885473473</v>
      </c>
      <c r="M240" s="22"/>
      <c r="N240" s="25" t="s">
        <v>39</v>
      </c>
      <c r="O240" s="26">
        <f>O239/M239</f>
        <v>4.4726565168934945E-2</v>
      </c>
      <c r="P240" s="15">
        <f t="shared" si="11"/>
        <v>42.774756899686004</v>
      </c>
      <c r="Q240" s="22"/>
      <c r="R240" s="25" t="s">
        <v>39</v>
      </c>
      <c r="S240" s="26">
        <f>S239/Q239</f>
        <v>5.4570145539428752E-2</v>
      </c>
      <c r="T240" s="15">
        <f t="shared" si="12"/>
        <v>0.17208750619732274</v>
      </c>
      <c r="U240" s="22"/>
      <c r="V240" s="25" t="s">
        <v>39</v>
      </c>
      <c r="W240" s="24">
        <f>W239/U239</f>
        <v>0.10092024282233147</v>
      </c>
      <c r="X240" s="14">
        <f t="shared" si="14"/>
        <v>208.34101383242438</v>
      </c>
      <c r="Y240" s="22"/>
      <c r="Z240" s="25" t="s">
        <v>39</v>
      </c>
      <c r="AA240" s="24">
        <f>AA239/Y239</f>
        <v>1.1388271529290329E-2</v>
      </c>
    </row>
    <row r="241" spans="1:27">
      <c r="A241" s="320"/>
      <c r="B241" s="20" t="s">
        <v>32</v>
      </c>
      <c r="C241" s="19" t="s">
        <v>48</v>
      </c>
      <c r="D241" s="18">
        <f t="shared" si="8"/>
        <v>21.613954581280787</v>
      </c>
      <c r="E241" s="22"/>
      <c r="F241" s="22"/>
      <c r="G241" s="23"/>
      <c r="H241" s="15">
        <f t="shared" si="9"/>
        <v>3.8567351888341541</v>
      </c>
      <c r="I241" s="22"/>
      <c r="J241" s="22"/>
      <c r="K241" s="23"/>
      <c r="L241" s="17">
        <f t="shared" si="10"/>
        <v>139.51868527093595</v>
      </c>
      <c r="M241" s="22"/>
      <c r="N241" s="22"/>
      <c r="O241" s="23"/>
      <c r="P241" s="15">
        <f t="shared" si="11"/>
        <v>43.898708357963876</v>
      </c>
      <c r="Q241" s="22"/>
      <c r="R241" s="22"/>
      <c r="S241" s="23"/>
      <c r="T241" s="15">
        <f t="shared" si="12"/>
        <v>0.1475871921182266</v>
      </c>
      <c r="U241" s="22"/>
      <c r="V241" s="22"/>
      <c r="W241" s="21"/>
      <c r="X241" s="14">
        <f t="shared" si="14"/>
        <v>209.035670591133</v>
      </c>
      <c r="Y241" s="22"/>
      <c r="Z241" s="22"/>
      <c r="AA241" s="21"/>
    </row>
    <row r="242" spans="1:27">
      <c r="A242" s="320"/>
      <c r="B242" s="20" t="s">
        <v>34</v>
      </c>
      <c r="C242" s="19" t="s">
        <v>47</v>
      </c>
      <c r="D242" s="18">
        <f t="shared" si="8"/>
        <v>17.677714516920062</v>
      </c>
      <c r="E242" s="13"/>
      <c r="F242" s="12"/>
      <c r="G242" s="16"/>
      <c r="H242" s="15">
        <f t="shared" si="9"/>
        <v>4.0453025666176226</v>
      </c>
      <c r="I242" s="13"/>
      <c r="J242" s="12"/>
      <c r="K242" s="16"/>
      <c r="L242" s="17">
        <f t="shared" si="10"/>
        <v>143.23707273173125</v>
      </c>
      <c r="M242" s="13"/>
      <c r="N242" s="12"/>
      <c r="O242" s="16"/>
      <c r="P242" s="15">
        <f t="shared" si="11"/>
        <v>45.845667320581988</v>
      </c>
      <c r="Q242" s="13"/>
      <c r="R242" s="12"/>
      <c r="S242" s="16"/>
      <c r="T242" s="15">
        <f t="shared" si="12"/>
        <v>0.14374227562530653</v>
      </c>
      <c r="U242" s="13"/>
      <c r="V242" s="12"/>
      <c r="W242" s="11"/>
      <c r="X242" s="14">
        <f t="shared" si="14"/>
        <v>210.94949941147621</v>
      </c>
      <c r="Y242" s="13"/>
      <c r="Z242" s="12"/>
      <c r="AA242" s="11"/>
    </row>
    <row r="243" spans="1:27">
      <c r="A243" s="321"/>
      <c r="B243" s="41" t="s">
        <v>37</v>
      </c>
      <c r="C243" s="40" t="s">
        <v>46</v>
      </c>
      <c r="D243" s="39">
        <f t="shared" si="8"/>
        <v>19.356040882638183</v>
      </c>
      <c r="E243" s="48"/>
      <c r="F243" s="47"/>
      <c r="G243" s="49"/>
      <c r="H243" s="37">
        <f t="shared" si="9"/>
        <v>3.8504959909473002</v>
      </c>
      <c r="I243" s="48"/>
      <c r="J243" s="47"/>
      <c r="K243" s="49"/>
      <c r="L243" s="38">
        <f t="shared" si="10"/>
        <v>138.01137099903008</v>
      </c>
      <c r="M243" s="48"/>
      <c r="N243" s="47"/>
      <c r="O243" s="49"/>
      <c r="P243" s="37">
        <f t="shared" si="11"/>
        <v>48.303808616230192</v>
      </c>
      <c r="Q243" s="48"/>
      <c r="R243" s="47"/>
      <c r="S243" s="49"/>
      <c r="T243" s="37">
        <f t="shared" si="12"/>
        <v>0.13559810863239571</v>
      </c>
      <c r="U243" s="48"/>
      <c r="V243" s="47"/>
      <c r="W243" s="46"/>
      <c r="X243" s="36">
        <f t="shared" si="14"/>
        <v>209.65731459747815</v>
      </c>
      <c r="Y243" s="48"/>
      <c r="Z243" s="47"/>
      <c r="AA243" s="46"/>
    </row>
    <row r="244" spans="1:27">
      <c r="A244" s="319">
        <v>9</v>
      </c>
      <c r="B244" s="35" t="s">
        <v>25</v>
      </c>
      <c r="C244" s="56" t="s">
        <v>45</v>
      </c>
      <c r="D244" s="34">
        <f t="shared" si="8"/>
        <v>9.5102175487465175</v>
      </c>
      <c r="E244" s="29">
        <f>AVERAGE(D244:D248)</f>
        <v>11.146044739275762</v>
      </c>
      <c r="F244" s="28" t="s">
        <v>40</v>
      </c>
      <c r="G244" s="32">
        <f>STDEVP(D244:D248)</f>
        <v>1.6931581013729742</v>
      </c>
      <c r="H244" s="31">
        <f t="shared" si="9"/>
        <v>2.0583237852058187</v>
      </c>
      <c r="I244" s="29">
        <f>AVERAGE(H244:H248)</f>
        <v>1.7127304548707922</v>
      </c>
      <c r="J244" s="28" t="s">
        <v>40</v>
      </c>
      <c r="K244" s="32">
        <f>STDEVP(H244:H248)</f>
        <v>0.19042612773214673</v>
      </c>
      <c r="L244" s="33">
        <f t="shared" si="10"/>
        <v>34.306645868152273</v>
      </c>
      <c r="M244" s="29"/>
      <c r="N244" s="28"/>
      <c r="O244" s="32"/>
      <c r="P244" s="31">
        <f t="shared" si="11"/>
        <v>44.696471061590849</v>
      </c>
      <c r="Q244" s="29">
        <f>AVERAGE(P244:P248)</f>
        <v>42.038869302256643</v>
      </c>
      <c r="R244" s="28" t="s">
        <v>40</v>
      </c>
      <c r="S244" s="32">
        <f>STDEVP(P244:P248)</f>
        <v>2.2324065810823375</v>
      </c>
      <c r="T244" s="31">
        <f t="shared" si="12"/>
        <v>9.9646750232126283E-2</v>
      </c>
      <c r="U244" s="29">
        <f>AVERAGE(T244:T248)</f>
        <v>9.1255410256316269E-2</v>
      </c>
      <c r="V244" s="28" t="s">
        <v>40</v>
      </c>
      <c r="W244" s="27">
        <f>STDEVP(T244:T248)</f>
        <v>6.2132513682057198E-3</v>
      </c>
      <c r="X244" s="30">
        <f t="shared" si="14"/>
        <v>90.671305013927594</v>
      </c>
      <c r="Y244" s="29">
        <f>AVERAGE(X244:X248)</f>
        <v>92.777960569451679</v>
      </c>
      <c r="Z244" s="28" t="s">
        <v>40</v>
      </c>
      <c r="AA244" s="27">
        <f>STDEVP(X244:X248)</f>
        <v>3.2048988431318737</v>
      </c>
    </row>
    <row r="245" spans="1:27">
      <c r="A245" s="320"/>
      <c r="B245" s="20" t="s">
        <v>8</v>
      </c>
      <c r="C245" s="19" t="s">
        <v>44</v>
      </c>
      <c r="D245" s="18">
        <f t="shared" si="8"/>
        <v>8.9987744353676113</v>
      </c>
      <c r="E245" s="22"/>
      <c r="F245" s="25" t="s">
        <v>39</v>
      </c>
      <c r="G245" s="26">
        <f>G244/E244</f>
        <v>0.15190663064600177</v>
      </c>
      <c r="H245" s="15">
        <f t="shared" si="9"/>
        <v>1.6321088098670513</v>
      </c>
      <c r="I245" s="22"/>
      <c r="J245" s="25" t="s">
        <v>39</v>
      </c>
      <c r="K245" s="26">
        <f>K244/I244</f>
        <v>0.11118277671223661</v>
      </c>
      <c r="L245" s="17">
        <f t="shared" si="10"/>
        <v>39.873207015857766</v>
      </c>
      <c r="M245" s="22"/>
      <c r="N245" s="25" t="s">
        <v>39</v>
      </c>
      <c r="O245" s="26" t="e">
        <f>O244/M244</f>
        <v>#DIV/0!</v>
      </c>
      <c r="P245" s="15">
        <f t="shared" si="11"/>
        <v>42.195197052699022</v>
      </c>
      <c r="Q245" s="22"/>
      <c r="R245" s="25" t="s">
        <v>39</v>
      </c>
      <c r="S245" s="26">
        <f>S244/Q244</f>
        <v>5.3103392601534648E-2</v>
      </c>
      <c r="T245" s="15">
        <f t="shared" si="12"/>
        <v>9.3702162421912552E-2</v>
      </c>
      <c r="U245" s="22"/>
      <c r="V245" s="25" t="s">
        <v>39</v>
      </c>
      <c r="W245" s="24">
        <f>W244/U244</f>
        <v>6.8086389078237344E-2</v>
      </c>
      <c r="X245" s="14">
        <f t="shared" si="14"/>
        <v>92.79298947621335</v>
      </c>
      <c r="Y245" s="22"/>
      <c r="Z245" s="25" t="s">
        <v>39</v>
      </c>
      <c r="AA245" s="24">
        <f>AA244/Y244</f>
        <v>3.454375180765859E-2</v>
      </c>
    </row>
    <row r="246" spans="1:27">
      <c r="A246" s="320"/>
      <c r="B246" s="20" t="s">
        <v>11</v>
      </c>
      <c r="C246" s="19" t="s">
        <v>43</v>
      </c>
      <c r="D246" s="18">
        <f t="shared" si="8"/>
        <v>11.61913588823262</v>
      </c>
      <c r="E246" s="22"/>
      <c r="F246" s="22"/>
      <c r="G246" s="23"/>
      <c r="H246" s="15">
        <f t="shared" si="9"/>
        <v>1.5320295926094198</v>
      </c>
      <c r="I246" s="22"/>
      <c r="J246" s="22"/>
      <c r="K246" s="23"/>
      <c r="L246" s="17">
        <f t="shared" si="10"/>
        <v>36.587079781917311</v>
      </c>
      <c r="M246" s="22"/>
      <c r="N246" s="22"/>
      <c r="O246" s="23"/>
      <c r="P246" s="15">
        <f t="shared" si="11"/>
        <v>39.851291943056189</v>
      </c>
      <c r="Q246" s="22"/>
      <c r="R246" s="22"/>
      <c r="S246" s="23"/>
      <c r="T246" s="15">
        <f t="shared" si="12"/>
        <v>8.3343298500681506E-2</v>
      </c>
      <c r="U246" s="22"/>
      <c r="V246" s="22"/>
      <c r="W246" s="21"/>
      <c r="X246" s="14">
        <f t="shared" si="14"/>
        <v>89.672880504316211</v>
      </c>
      <c r="Y246" s="22"/>
      <c r="Z246" s="22"/>
      <c r="AA246" s="21"/>
    </row>
    <row r="247" spans="1:27">
      <c r="A247" s="320"/>
      <c r="B247" s="20" t="s">
        <v>14</v>
      </c>
      <c r="C247" s="19" t="s">
        <v>42</v>
      </c>
      <c r="D247" s="18">
        <f t="shared" si="8"/>
        <v>13.621211062590971</v>
      </c>
      <c r="E247" s="13"/>
      <c r="F247" s="12"/>
      <c r="G247" s="16"/>
      <c r="H247" s="15">
        <f t="shared" si="9"/>
        <v>1.7685040918647905</v>
      </c>
      <c r="I247" s="13"/>
      <c r="J247" s="12"/>
      <c r="K247" s="16"/>
      <c r="L247" s="17">
        <f t="shared" si="10"/>
        <v>38.431493692382347</v>
      </c>
      <c r="M247" s="13"/>
      <c r="N247" s="12"/>
      <c r="O247" s="16"/>
      <c r="P247" s="15">
        <f t="shared" si="11"/>
        <v>39.191008135209451</v>
      </c>
      <c r="Q247" s="13"/>
      <c r="R247" s="12"/>
      <c r="S247" s="16"/>
      <c r="T247" s="15">
        <f t="shared" si="12"/>
        <v>8.480548277535177E-2</v>
      </c>
      <c r="U247" s="13"/>
      <c r="V247" s="12"/>
      <c r="W247" s="11"/>
      <c r="X247" s="14"/>
      <c r="Y247" s="13"/>
      <c r="Z247" s="12"/>
      <c r="AA247" s="11"/>
    </row>
    <row r="248" spans="1:27">
      <c r="A248" s="321"/>
      <c r="B248" s="41" t="s">
        <v>18</v>
      </c>
      <c r="C248" s="40" t="s">
        <v>41</v>
      </c>
      <c r="D248" s="39">
        <f t="shared" si="8"/>
        <v>11.980884761441089</v>
      </c>
      <c r="E248" s="48" t="str">
        <f>(IF(((G248)&gt;0.05),"-",IF(((G248)&gt;0.01),"*",IF(((G248)&gt;0.001),"**","***"))))</f>
        <v>**</v>
      </c>
      <c r="F248" s="47" t="s">
        <v>38</v>
      </c>
      <c r="G248" s="49">
        <f>TTEST(D239:D243,D244:D248,2,2)</f>
        <v>2.2811401778989665E-3</v>
      </c>
      <c r="H248" s="37">
        <f t="shared" si="9"/>
        <v>1.5726859948068808</v>
      </c>
      <c r="I248" s="48" t="str">
        <f>(IF(((K248)&gt;0.05),"-",IF(((K248)&gt;0.01),"*",IF(((K248)&gt;0.001),"**","***"))))</f>
        <v>***</v>
      </c>
      <c r="J248" s="47" t="s">
        <v>38</v>
      </c>
      <c r="K248" s="49">
        <f>TTEST(H239:H243,H244:H248,2,2)</f>
        <v>2.2965923921671244E-6</v>
      </c>
      <c r="L248" s="38">
        <f t="shared" si="10"/>
        <v>40.065938851022395</v>
      </c>
      <c r="M248" s="48" t="str">
        <f>(IF(((O248)&gt;0.05),"-",IF(((O248)&gt;0.01),"*",IF(((O248)&gt;0.001),"**","***"))))</f>
        <v>***</v>
      </c>
      <c r="N248" s="47" t="s">
        <v>38</v>
      </c>
      <c r="O248" s="49">
        <f>TTEST(L239:L243,L244:L248,2,2)</f>
        <v>1.4914629013563349E-9</v>
      </c>
      <c r="P248" s="37">
        <f t="shared" si="11"/>
        <v>44.260378318727696</v>
      </c>
      <c r="Q248" s="48" t="str">
        <f>(IF(((S248)&gt;0.05),"-",IF(((S248)&gt;0.01),"*",IF(((S248)&gt;0.001),"**","***"))))</f>
        <v>-</v>
      </c>
      <c r="R248" s="47" t="s">
        <v>38</v>
      </c>
      <c r="S248" s="49">
        <f>TTEST(P239:P243,P244:P248,2,2)</f>
        <v>0.18350109097539111</v>
      </c>
      <c r="T248" s="37">
        <f t="shared" si="12"/>
        <v>9.4779357351509261E-2</v>
      </c>
      <c r="U248" s="48" t="str">
        <f>(IF(((W248)&gt;0.05),"-",IF(((W248)&gt;0.01),"*",IF(((W248)&gt;0.001),"**","***"))))</f>
        <v>***</v>
      </c>
      <c r="V248" s="47" t="s">
        <v>38</v>
      </c>
      <c r="W248" s="46">
        <f>TTEST(T239:T243,T244:T248,2,2)</f>
        <v>1.3567071497848834E-4</v>
      </c>
      <c r="X248" s="36">
        <f t="shared" si="14"/>
        <v>97.974667283349575</v>
      </c>
      <c r="Y248" s="48" t="str">
        <f>(IF(((AA248)&gt;0.05),"-",IF(((AA248)&gt;0.01),"*",IF(((AA248)&gt;0.001),"**","***"))))</f>
        <v>***</v>
      </c>
      <c r="Z248" s="47" t="s">
        <v>38</v>
      </c>
      <c r="AA248" s="46">
        <f>TTEST(X239:X243,X244:X248,2,2)</f>
        <v>1.7676483322119488E-10</v>
      </c>
    </row>
  </sheetData>
  <mergeCells count="144">
    <mergeCell ref="A51:A55"/>
    <mergeCell ref="A56:A60"/>
    <mergeCell ref="L15:O15"/>
    <mergeCell ref="H15:K15"/>
    <mergeCell ref="D15:G15"/>
    <mergeCell ref="A26:A30"/>
    <mergeCell ref="A21:A25"/>
    <mergeCell ref="A16:A20"/>
    <mergeCell ref="A31:A35"/>
    <mergeCell ref="A36:A40"/>
    <mergeCell ref="A41:A45"/>
    <mergeCell ref="A46:A50"/>
    <mergeCell ref="Y16:AA20"/>
    <mergeCell ref="Q16:S20"/>
    <mergeCell ref="AF15:AI15"/>
    <mergeCell ref="Y41:AA45"/>
    <mergeCell ref="Y46:AA50"/>
    <mergeCell ref="AB15:AE15"/>
    <mergeCell ref="X15:AA15"/>
    <mergeCell ref="T15:W15"/>
    <mergeCell ref="P15:S15"/>
    <mergeCell ref="AC26:AE30"/>
    <mergeCell ref="AC21:AE25"/>
    <mergeCell ref="AC16:AE20"/>
    <mergeCell ref="Y51:AA55"/>
    <mergeCell ref="Y21:AA25"/>
    <mergeCell ref="Y26:AA30"/>
    <mergeCell ref="Y31:AA35"/>
    <mergeCell ref="Y36:AA40"/>
    <mergeCell ref="Y56:AA60"/>
    <mergeCell ref="AC46:AE50"/>
    <mergeCell ref="AC51:AE55"/>
    <mergeCell ref="AC56:AE60"/>
    <mergeCell ref="AC31:AE35"/>
    <mergeCell ref="AC36:AE40"/>
    <mergeCell ref="AC41:AE45"/>
    <mergeCell ref="P62:S62"/>
    <mergeCell ref="T62:W62"/>
    <mergeCell ref="X62:AA62"/>
    <mergeCell ref="AB62:AE62"/>
    <mergeCell ref="AF62:AI62"/>
    <mergeCell ref="A103:A107"/>
    <mergeCell ref="A73:A77"/>
    <mergeCell ref="A78:A82"/>
    <mergeCell ref="A83:A87"/>
    <mergeCell ref="D62:G62"/>
    <mergeCell ref="H62:K62"/>
    <mergeCell ref="L62:O62"/>
    <mergeCell ref="A88:A92"/>
    <mergeCell ref="A93:A97"/>
    <mergeCell ref="A98:A102"/>
    <mergeCell ref="A68:A72"/>
    <mergeCell ref="Y98:AA102"/>
    <mergeCell ref="AC98:AE102"/>
    <mergeCell ref="A63:A67"/>
    <mergeCell ref="Y73:AA77"/>
    <mergeCell ref="AC73:AE77"/>
    <mergeCell ref="Y78:AA82"/>
    <mergeCell ref="AC78:AE82"/>
    <mergeCell ref="Y63:AA67"/>
    <mergeCell ref="Y68:AA72"/>
    <mergeCell ref="AC68:AE72"/>
    <mergeCell ref="Y83:AA87"/>
    <mergeCell ref="AC83:AE87"/>
    <mergeCell ref="Y88:AA92"/>
    <mergeCell ref="AC88:AE92"/>
    <mergeCell ref="Y93:AA97"/>
    <mergeCell ref="AC93:AE97"/>
    <mergeCell ref="Y103:AA107"/>
    <mergeCell ref="AC103:AE107"/>
    <mergeCell ref="A110:A114"/>
    <mergeCell ref="L109:O109"/>
    <mergeCell ref="P109:S109"/>
    <mergeCell ref="T109:W109"/>
    <mergeCell ref="X109:AA109"/>
    <mergeCell ref="AB109:AE109"/>
    <mergeCell ref="A244:A248"/>
    <mergeCell ref="AF109:AI109"/>
    <mergeCell ref="Y110:AA114"/>
    <mergeCell ref="Y115:AA119"/>
    <mergeCell ref="AC115:AE119"/>
    <mergeCell ref="Y120:AA124"/>
    <mergeCell ref="AC120:AE124"/>
    <mergeCell ref="A145:A149"/>
    <mergeCell ref="D109:G109"/>
    <mergeCell ref="H109:K109"/>
    <mergeCell ref="A115:A119"/>
    <mergeCell ref="A120:A124"/>
    <mergeCell ref="A125:A129"/>
    <mergeCell ref="A130:A134"/>
    <mergeCell ref="A239:A243"/>
    <mergeCell ref="A229:A233"/>
    <mergeCell ref="A234:A238"/>
    <mergeCell ref="A219:A223"/>
    <mergeCell ref="A224:A228"/>
    <mergeCell ref="A204:A208"/>
    <mergeCell ref="A150:A154"/>
    <mergeCell ref="AC110:AE114"/>
    <mergeCell ref="A157:A161"/>
    <mergeCell ref="A162:A166"/>
    <mergeCell ref="D156:G156"/>
    <mergeCell ref="H156:K156"/>
    <mergeCell ref="Y135:AA139"/>
    <mergeCell ref="AC135:AE139"/>
    <mergeCell ref="Y140:AA144"/>
    <mergeCell ref="AC140:AE144"/>
    <mergeCell ref="Y125:AA129"/>
    <mergeCell ref="AC125:AE129"/>
    <mergeCell ref="Y130:AA134"/>
    <mergeCell ref="AC130:AE134"/>
    <mergeCell ref="A135:A139"/>
    <mergeCell ref="A140:A144"/>
    <mergeCell ref="Y145:AA149"/>
    <mergeCell ref="AC145:AE149"/>
    <mergeCell ref="Y150:AA154"/>
    <mergeCell ref="AC150:AE154"/>
    <mergeCell ref="A209:A213"/>
    <mergeCell ref="A214:A218"/>
    <mergeCell ref="X203:AA203"/>
    <mergeCell ref="D203:G203"/>
    <mergeCell ref="H203:K203"/>
    <mergeCell ref="L203:O203"/>
    <mergeCell ref="P203:S203"/>
    <mergeCell ref="T203:W203"/>
    <mergeCell ref="L156:O156"/>
    <mergeCell ref="P156:S156"/>
    <mergeCell ref="T156:W156"/>
    <mergeCell ref="X156:AA156"/>
    <mergeCell ref="Q157:S161"/>
    <mergeCell ref="Q162:S166"/>
    <mergeCell ref="Q167:S171"/>
    <mergeCell ref="Q172:S176"/>
    <mergeCell ref="Q177:S181"/>
    <mergeCell ref="A167:A171"/>
    <mergeCell ref="A172:A176"/>
    <mergeCell ref="A177:A181"/>
    <mergeCell ref="A182:A186"/>
    <mergeCell ref="A187:A191"/>
    <mergeCell ref="A192:A196"/>
    <mergeCell ref="A197:A201"/>
    <mergeCell ref="Q182:S186"/>
    <mergeCell ref="Q187:S191"/>
    <mergeCell ref="Q192:S196"/>
    <mergeCell ref="Q197:S20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S1 - Total Cytokinins</vt:lpstr>
      <vt:lpstr>Table S2 - Different CK types</vt:lpstr>
      <vt:lpstr>Table S3-All Data_18023C</vt:lpstr>
    </vt:vector>
  </TitlesOfParts>
  <Company>SLU, Genfys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Sanaria Allalaq</dc:creator>
  <cp:lastModifiedBy>Microsoft Office User</cp:lastModifiedBy>
  <cp:lastPrinted>2020-01-10T14:37:55Z</cp:lastPrinted>
  <dcterms:created xsi:type="dcterms:W3CDTF">2017-03-31T07:30:31Z</dcterms:created>
  <dcterms:modified xsi:type="dcterms:W3CDTF">2020-06-30T09:48:50Z</dcterms:modified>
</cp:coreProperties>
</file>