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TH FBT\paper writing\SBSEC frontiers paper bernd strep colonization biofilm\genomes\"/>
    </mc:Choice>
  </mc:AlternateContent>
  <bookViews>
    <workbookView xWindow="0" yWindow="0" windowWidth="25200" windowHeight="11400"/>
  </bookViews>
  <sheets>
    <sheet name="final summary-pub" sheetId="1" r:id="rId1"/>
  </sheets>
  <definedNames>
    <definedName name="_xlnm._FilterDatabase" localSheetId="0" hidden="1">'final summary-pub'!$A$1:$AW$65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8" i="1" l="1"/>
  <c r="V68" i="1"/>
  <c r="W68" i="1"/>
  <c r="X68" i="1"/>
  <c r="Y68" i="1"/>
  <c r="Z68" i="1"/>
  <c r="AA68" i="1"/>
  <c r="AB68" i="1"/>
  <c r="U69" i="1"/>
  <c r="V69" i="1"/>
  <c r="W69" i="1"/>
  <c r="X69" i="1"/>
  <c r="Y69" i="1"/>
  <c r="Z69" i="1"/>
  <c r="AA69" i="1"/>
  <c r="AB69" i="1"/>
  <c r="U70" i="1"/>
  <c r="V70" i="1"/>
  <c r="W70" i="1"/>
  <c r="X70" i="1"/>
  <c r="Y70" i="1"/>
  <c r="Z70" i="1"/>
  <c r="AA70" i="1"/>
  <c r="AB70" i="1"/>
  <c r="U71" i="1"/>
  <c r="V71" i="1"/>
  <c r="W71" i="1"/>
  <c r="X71" i="1"/>
  <c r="Y71" i="1"/>
  <c r="Z71" i="1"/>
  <c r="AA71" i="1"/>
  <c r="AB71" i="1"/>
  <c r="U72" i="1"/>
  <c r="V72" i="1"/>
  <c r="W72" i="1"/>
  <c r="X72" i="1"/>
  <c r="Y72" i="1"/>
  <c r="Z72" i="1"/>
  <c r="AA72" i="1"/>
  <c r="AB72" i="1"/>
  <c r="U73" i="1"/>
  <c r="V73" i="1"/>
  <c r="W73" i="1"/>
  <c r="X73" i="1"/>
  <c r="Y73" i="1"/>
  <c r="Z73" i="1"/>
  <c r="AA73" i="1"/>
  <c r="AB73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M81" i="1"/>
  <c r="M80" i="1"/>
  <c r="M79" i="1"/>
  <c r="M78" i="1"/>
  <c r="M77" i="1"/>
  <c r="M76" i="1"/>
  <c r="N68" i="1"/>
  <c r="O68" i="1"/>
  <c r="P68" i="1"/>
  <c r="Q68" i="1"/>
  <c r="R68" i="1"/>
  <c r="S68" i="1"/>
  <c r="T68" i="1"/>
  <c r="N69" i="1"/>
  <c r="O69" i="1"/>
  <c r="P69" i="1"/>
  <c r="Q69" i="1"/>
  <c r="R69" i="1"/>
  <c r="S69" i="1"/>
  <c r="T69" i="1"/>
  <c r="N70" i="1"/>
  <c r="O70" i="1"/>
  <c r="P70" i="1"/>
  <c r="Q70" i="1"/>
  <c r="R70" i="1"/>
  <c r="S70" i="1"/>
  <c r="T70" i="1"/>
  <c r="N71" i="1"/>
  <c r="O71" i="1"/>
  <c r="P71" i="1"/>
  <c r="Q71" i="1"/>
  <c r="R71" i="1"/>
  <c r="S71" i="1"/>
  <c r="T71" i="1"/>
  <c r="N72" i="1"/>
  <c r="O72" i="1"/>
  <c r="P72" i="1"/>
  <c r="Q72" i="1"/>
  <c r="R72" i="1"/>
  <c r="S72" i="1"/>
  <c r="T72" i="1"/>
  <c r="N73" i="1"/>
  <c r="O73" i="1"/>
  <c r="P73" i="1"/>
  <c r="Q73" i="1"/>
  <c r="R73" i="1"/>
  <c r="S73" i="1"/>
  <c r="T73" i="1"/>
  <c r="M73" i="1"/>
  <c r="M72" i="1"/>
  <c r="M71" i="1"/>
  <c r="M70" i="1"/>
  <c r="M69" i="1"/>
  <c r="M68" i="1"/>
  <c r="L68" i="1"/>
  <c r="L76" i="1"/>
  <c r="AD24" i="1"/>
  <c r="AI24" i="1"/>
  <c r="AL53" i="1"/>
  <c r="AL57" i="1"/>
  <c r="AE61" i="1"/>
  <c r="AH61" i="1"/>
  <c r="AL61" i="1"/>
  <c r="AS62" i="1"/>
  <c r="AS63" i="1"/>
  <c r="AS64" i="1"/>
  <c r="AS65" i="1"/>
  <c r="AM62" i="1"/>
  <c r="AN62" i="1"/>
  <c r="AO62" i="1"/>
  <c r="AP62" i="1"/>
  <c r="AQ62" i="1"/>
  <c r="AR62" i="1"/>
  <c r="AM63" i="1"/>
  <c r="AN63" i="1"/>
  <c r="AO63" i="1"/>
  <c r="AP63" i="1"/>
  <c r="AQ63" i="1"/>
  <c r="AR63" i="1"/>
  <c r="AM64" i="1"/>
  <c r="AN64" i="1"/>
  <c r="AO64" i="1"/>
  <c r="AP64" i="1"/>
  <c r="AQ64" i="1"/>
  <c r="AR64" i="1"/>
  <c r="AM65" i="1"/>
  <c r="AN65" i="1"/>
  <c r="AO65" i="1"/>
  <c r="AP65" i="1"/>
  <c r="AQ65" i="1"/>
  <c r="AR65" i="1"/>
  <c r="AE63" i="1"/>
  <c r="AM2" i="1"/>
  <c r="AN2" i="1"/>
  <c r="AO2" i="1"/>
  <c r="AP2" i="1"/>
  <c r="AQ2" i="1"/>
  <c r="AR2" i="1"/>
  <c r="AS2" i="1"/>
  <c r="AM5" i="1"/>
  <c r="AN5" i="1"/>
  <c r="AO5" i="1"/>
  <c r="AP5" i="1"/>
  <c r="AQ5" i="1"/>
  <c r="AR5" i="1"/>
  <c r="AS5" i="1"/>
  <c r="AM14" i="1"/>
  <c r="AN14" i="1"/>
  <c r="AO14" i="1"/>
  <c r="AP14" i="1"/>
  <c r="AQ14" i="1"/>
  <c r="AR14" i="1"/>
  <c r="AS14" i="1"/>
  <c r="AM22" i="1"/>
  <c r="AN22" i="1"/>
  <c r="AO22" i="1"/>
  <c r="AP22" i="1"/>
  <c r="AQ22" i="1"/>
  <c r="AR22" i="1"/>
  <c r="AS22" i="1"/>
  <c r="AM24" i="1"/>
  <c r="AN24" i="1"/>
  <c r="AO24" i="1"/>
  <c r="AP24" i="1"/>
  <c r="AQ24" i="1"/>
  <c r="AR24" i="1"/>
  <c r="AS24" i="1"/>
  <c r="AM25" i="1"/>
  <c r="AN25" i="1"/>
  <c r="AO25" i="1"/>
  <c r="AP25" i="1"/>
  <c r="AQ25" i="1"/>
  <c r="AR25" i="1"/>
  <c r="AS25" i="1"/>
  <c r="AM33" i="1"/>
  <c r="AN33" i="1"/>
  <c r="AO33" i="1"/>
  <c r="AP33" i="1"/>
  <c r="AQ33" i="1"/>
  <c r="AR33" i="1"/>
  <c r="AS33" i="1"/>
  <c r="AM35" i="1"/>
  <c r="AN35" i="1"/>
  <c r="AO35" i="1"/>
  <c r="AP35" i="1"/>
  <c r="AQ35" i="1"/>
  <c r="AR35" i="1"/>
  <c r="AS35" i="1"/>
  <c r="AM37" i="1"/>
  <c r="AN37" i="1"/>
  <c r="AO37" i="1"/>
  <c r="AP37" i="1"/>
  <c r="AQ37" i="1"/>
  <c r="AR37" i="1"/>
  <c r="AS37" i="1"/>
  <c r="AM43" i="1"/>
  <c r="AN43" i="1"/>
  <c r="AO43" i="1"/>
  <c r="AP43" i="1"/>
  <c r="AQ43" i="1"/>
  <c r="AR43" i="1"/>
  <c r="AS43" i="1"/>
  <c r="AM49" i="1"/>
  <c r="AN49" i="1"/>
  <c r="AO49" i="1"/>
  <c r="AP49" i="1"/>
  <c r="AQ49" i="1"/>
  <c r="AR49" i="1"/>
  <c r="AS49" i="1"/>
  <c r="AM51" i="1"/>
  <c r="AN51" i="1"/>
  <c r="AO51" i="1"/>
  <c r="AP51" i="1"/>
  <c r="AQ51" i="1"/>
  <c r="AR51" i="1"/>
  <c r="AS51" i="1"/>
  <c r="AM53" i="1"/>
  <c r="AN53" i="1"/>
  <c r="AO53" i="1"/>
  <c r="AP53" i="1"/>
  <c r="AQ53" i="1"/>
  <c r="AR53" i="1"/>
  <c r="AS53" i="1"/>
  <c r="AM54" i="1"/>
  <c r="AN54" i="1"/>
  <c r="AO54" i="1"/>
  <c r="AP54" i="1"/>
  <c r="AQ54" i="1"/>
  <c r="AR54" i="1"/>
  <c r="AS54" i="1"/>
  <c r="AM57" i="1"/>
  <c r="AN57" i="1"/>
  <c r="AO57" i="1"/>
  <c r="AP57" i="1"/>
  <c r="AQ57" i="1"/>
  <c r="AR57" i="1"/>
  <c r="AS57" i="1"/>
  <c r="AM58" i="1"/>
  <c r="AN58" i="1"/>
  <c r="AO58" i="1"/>
  <c r="AP58" i="1"/>
  <c r="AQ58" i="1"/>
  <c r="AR58" i="1"/>
  <c r="AS58" i="1"/>
  <c r="AM60" i="1"/>
  <c r="AN60" i="1"/>
  <c r="AO60" i="1"/>
  <c r="AP60" i="1"/>
  <c r="AQ60" i="1"/>
  <c r="AR60" i="1"/>
  <c r="AS60" i="1"/>
  <c r="AM61" i="1"/>
  <c r="AN61" i="1"/>
  <c r="AO61" i="1"/>
  <c r="AP61" i="1"/>
  <c r="AQ61" i="1"/>
  <c r="AR61" i="1"/>
  <c r="AS61" i="1"/>
  <c r="AE24" i="1"/>
  <c r="AF24" i="1"/>
  <c r="AG24" i="1"/>
  <c r="AH24" i="1"/>
  <c r="AJ24" i="1"/>
  <c r="AK24" i="1"/>
  <c r="AL24" i="1"/>
  <c r="AJ53" i="1"/>
  <c r="AK53" i="1"/>
  <c r="AJ57" i="1"/>
  <c r="AK57" i="1"/>
  <c r="AJ60" i="1"/>
  <c r="AK60" i="1"/>
  <c r="AL60" i="1"/>
  <c r="AD61" i="1"/>
  <c r="AF61" i="1"/>
  <c r="AG61" i="1"/>
  <c r="AI61" i="1"/>
  <c r="AJ61" i="1"/>
  <c r="AK61" i="1"/>
  <c r="AK58" i="1"/>
  <c r="AJ51" i="1"/>
  <c r="AF35" i="1"/>
  <c r="AI54" i="1"/>
  <c r="AL51" i="1"/>
  <c r="AK49" i="1"/>
  <c r="AI49" i="1"/>
  <c r="AK2" i="1"/>
  <c r="AD58" i="1"/>
  <c r="AL58" i="1"/>
  <c r="AH58" i="1"/>
  <c r="AE58" i="1"/>
  <c r="AL54" i="1"/>
  <c r="AH54" i="1"/>
  <c r="AE54" i="1"/>
  <c r="AK51" i="1"/>
  <c r="AD49" i="1"/>
  <c r="AG43" i="1"/>
  <c r="AK35" i="1"/>
  <c r="AG35" i="1"/>
  <c r="AL22" i="1"/>
  <c r="AH22" i="1"/>
  <c r="AE22" i="1"/>
  <c r="AE14" i="1"/>
  <c r="AL2" i="1"/>
  <c r="AF49" i="1"/>
  <c r="AI57" i="1"/>
  <c r="AE37" i="1"/>
  <c r="AH33" i="1"/>
  <c r="AE2" i="1"/>
  <c r="AI2" i="1"/>
  <c r="AI53" i="1"/>
  <c r="AI37" i="1"/>
  <c r="AD37" i="1"/>
  <c r="AI33" i="1"/>
  <c r="AL49" i="1"/>
  <c r="AL37" i="1"/>
  <c r="AF51" i="1"/>
  <c r="AE49" i="1"/>
  <c r="AJ43" i="1"/>
  <c r="AL33" i="1"/>
  <c r="AL25" i="1"/>
  <c r="AH25" i="1"/>
  <c r="AE25" i="1"/>
  <c r="AK22" i="1"/>
  <c r="AK14" i="1"/>
  <c r="AD2" i="1"/>
  <c r="AD53" i="1"/>
  <c r="AD33" i="1"/>
  <c r="AL43" i="1"/>
  <c r="AH2" i="1"/>
  <c r="AH57" i="1"/>
  <c r="AK54" i="1"/>
  <c r="AG54" i="1"/>
  <c r="AE53" i="1"/>
  <c r="AH49" i="1"/>
  <c r="AF43" i="1"/>
  <c r="AJ35" i="1"/>
  <c r="AE33" i="1"/>
  <c r="AG22" i="1"/>
  <c r="AG14" i="1"/>
  <c r="AL5" i="1"/>
  <c r="AH5" i="1"/>
  <c r="AG2" i="1"/>
  <c r="AD35" i="1"/>
  <c r="AF60" i="1"/>
  <c r="AD57" i="1"/>
  <c r="AG51" i="1"/>
  <c r="AK43" i="1"/>
  <c r="AI25" i="1"/>
  <c r="AD25" i="1"/>
  <c r="AI60" i="1"/>
  <c r="AE57" i="1"/>
  <c r="AH53" i="1"/>
  <c r="AE51" i="1"/>
  <c r="AD60" i="1"/>
  <c r="AG58" i="1"/>
  <c r="AE43" i="1"/>
  <c r="AH37" i="1"/>
  <c r="AE5" i="1"/>
  <c r="AJ5" i="1"/>
  <c r="AE60" i="1"/>
  <c r="AJ58" i="1"/>
  <c r="AJ54" i="1"/>
  <c r="AF54" i="1"/>
  <c r="AG53" i="1"/>
  <c r="AI51" i="1"/>
  <c r="AD43" i="1"/>
  <c r="AG37" i="1"/>
  <c r="AG33" i="1"/>
  <c r="AF22" i="1"/>
  <c r="AF14" i="1"/>
  <c r="AG5" i="1"/>
  <c r="AI58" i="1"/>
  <c r="AF53" i="1"/>
  <c r="AH51" i="1"/>
  <c r="AJ37" i="1"/>
  <c r="AL35" i="1"/>
  <c r="AE35" i="1"/>
  <c r="AF33" i="1"/>
  <c r="AF25" i="1"/>
  <c r="AI22" i="1"/>
  <c r="AI14" i="1"/>
  <c r="AH60" i="1"/>
  <c r="AF58" i="1"/>
  <c r="AG57" i="1"/>
  <c r="AD51" i="1"/>
  <c r="AG49" i="1"/>
  <c r="AI43" i="1"/>
  <c r="AK37" i="1"/>
  <c r="AI35" i="1"/>
  <c r="AK33" i="1"/>
  <c r="AK25" i="1"/>
  <c r="AG25" i="1"/>
  <c r="AJ22" i="1"/>
  <c r="AJ14" i="1"/>
  <c r="AK5" i="1"/>
  <c r="AG60" i="1"/>
  <c r="AJ49" i="1"/>
  <c r="AF2" i="1"/>
  <c r="AF57" i="1"/>
  <c r="AL14" i="1"/>
  <c r="AH14" i="1"/>
  <c r="AI5" i="1"/>
  <c r="AD5" i="1"/>
  <c r="AJ2" i="1"/>
  <c r="AD54" i="1"/>
  <c r="AH43" i="1"/>
  <c r="AF37" i="1"/>
  <c r="AH35" i="1"/>
  <c r="AJ33" i="1"/>
  <c r="AJ25" i="1"/>
  <c r="AD22" i="1"/>
  <c r="AD14" i="1"/>
  <c r="AF5" i="1"/>
  <c r="L73" i="1"/>
  <c r="L81" i="1"/>
  <c r="L72" i="1"/>
  <c r="L80" i="1"/>
  <c r="L71" i="1"/>
  <c r="L79" i="1"/>
  <c r="L70" i="1"/>
  <c r="L78" i="1"/>
  <c r="L69" i="1"/>
  <c r="L77" i="1"/>
  <c r="AL65" i="1"/>
  <c r="AK65" i="1"/>
  <c r="AJ65" i="1"/>
  <c r="AI65" i="1"/>
  <c r="AH65" i="1"/>
  <c r="AG65" i="1"/>
  <c r="AF65" i="1"/>
  <c r="AD65" i="1"/>
  <c r="AE65" i="1"/>
  <c r="AL64" i="1"/>
  <c r="AK64" i="1"/>
  <c r="AJ64" i="1"/>
  <c r="AI64" i="1"/>
  <c r="AH64" i="1"/>
  <c r="AG64" i="1"/>
  <c r="AF64" i="1"/>
  <c r="AD64" i="1"/>
  <c r="AE64" i="1"/>
  <c r="AL63" i="1"/>
  <c r="AK63" i="1"/>
  <c r="AJ63" i="1"/>
  <c r="AI63" i="1"/>
  <c r="AH63" i="1"/>
  <c r="AG63" i="1"/>
  <c r="AF63" i="1"/>
  <c r="AD63" i="1"/>
  <c r="AL62" i="1"/>
  <c r="AK62" i="1"/>
  <c r="AJ62" i="1"/>
  <c r="AI62" i="1"/>
  <c r="AH62" i="1"/>
  <c r="AG62" i="1"/>
  <c r="AF62" i="1"/>
  <c r="AD62" i="1"/>
  <c r="AE62" i="1"/>
  <c r="C61" i="1"/>
  <c r="C60" i="1"/>
  <c r="AE8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E81" i="1"/>
  <c r="AE79" i="1"/>
  <c r="AE77" i="1"/>
  <c r="AE76" i="1"/>
  <c r="AE68" i="1"/>
  <c r="AE70" i="1"/>
  <c r="AE72" i="1"/>
  <c r="AE78" i="1"/>
  <c r="AE69" i="1"/>
  <c r="AE71" i="1"/>
  <c r="AE73" i="1"/>
</calcChain>
</file>

<file path=xl/sharedStrings.xml><?xml version="1.0" encoding="utf-8"?>
<sst xmlns="http://schemas.openxmlformats.org/spreadsheetml/2006/main" count="1827" uniqueCount="261">
  <si>
    <t>autonumber</t>
  </si>
  <si>
    <t>Species</t>
  </si>
  <si>
    <t>concat sort</t>
  </si>
  <si>
    <t>Strains in category</t>
  </si>
  <si>
    <t>strain</t>
  </si>
  <si>
    <t>Genbank</t>
  </si>
  <si>
    <t>host simplified</t>
  </si>
  <si>
    <t>host</t>
  </si>
  <si>
    <t>Source simplified</t>
  </si>
  <si>
    <t>isolation-source</t>
  </si>
  <si>
    <t>geographic-locatoin</t>
  </si>
  <si>
    <t>Isolation-year</t>
  </si>
  <si>
    <t>pil1gene1
peptidoglycan linked protein fimbrial structural unit LPXTG</t>
  </si>
  <si>
    <t>pil1gene2
sortase-C</t>
  </si>
  <si>
    <t>pil1gene3
collagen-binding protein FPXTG</t>
  </si>
  <si>
    <t>pil2gene1
sortase-C</t>
  </si>
  <si>
    <t>pil2gene2
peptidoglycin linked protein fimbrial structural subunit LPXTG</t>
  </si>
  <si>
    <t>pil2gene3
putative adhesin FPXTG</t>
  </si>
  <si>
    <t>pil3gene1
sortase-C</t>
  </si>
  <si>
    <t>pil3gene2
cell wall anchored protein LPXTG</t>
  </si>
  <si>
    <t>pil3gene3
peptidoglycan linked protein LPXTG</t>
  </si>
  <si>
    <t>sbs6</t>
  </si>
  <si>
    <t>sbs10</t>
  </si>
  <si>
    <t>sbs13</t>
  </si>
  <si>
    <t>sbs16</t>
  </si>
  <si>
    <t>hlpA</t>
  </si>
  <si>
    <t>atlA</t>
  </si>
  <si>
    <t>PAc</t>
  </si>
  <si>
    <t>Count</t>
  </si>
  <si>
    <t>SE</t>
  </si>
  <si>
    <t>ATCC33317</t>
  </si>
  <si>
    <t>NZ_AUZG01000000</t>
  </si>
  <si>
    <t>animal</t>
  </si>
  <si>
    <t>cow</t>
  </si>
  <si>
    <t>feces</t>
  </si>
  <si>
    <t>cow dung</t>
  </si>
  <si>
    <t>USA</t>
  </si>
  <si>
    <t>-</t>
  </si>
  <si>
    <t>+</t>
  </si>
  <si>
    <t>ATCC9812</t>
  </si>
  <si>
    <t>NZ_GL698429-NZ_GL698448</t>
  </si>
  <si>
    <t>horse</t>
  </si>
  <si>
    <t>UK</t>
  </si>
  <si>
    <t>SN033</t>
  </si>
  <si>
    <t>NZ_ATWZ01000000</t>
  </si>
  <si>
    <t>New Zealand</t>
  </si>
  <si>
    <t>2B</t>
  </si>
  <si>
    <t>NZ_JNKQ01000000</t>
  </si>
  <si>
    <t>sheep</t>
  </si>
  <si>
    <t>rumen</t>
  </si>
  <si>
    <t>sheep rumen</t>
  </si>
  <si>
    <t>Scotland</t>
  </si>
  <si>
    <t/>
  </si>
  <si>
    <t>AG46</t>
  </si>
  <si>
    <t>NZ_JNLO01000000</t>
  </si>
  <si>
    <t>unknown</t>
  </si>
  <si>
    <t>B315</t>
  </si>
  <si>
    <t>NZ_AUJD01000000</t>
  </si>
  <si>
    <t>cow rumen</t>
  </si>
  <si>
    <t>HC5</t>
  </si>
  <si>
    <t>NZ_JPGC01000000</t>
  </si>
  <si>
    <t>2000</t>
  </si>
  <si>
    <t>JB1</t>
  </si>
  <si>
    <t>NZ_AUZH01000000</t>
  </si>
  <si>
    <t>1977</t>
  </si>
  <si>
    <t>MPR1</t>
  </si>
  <si>
    <t>NZ_FOFQ01000000</t>
  </si>
  <si>
    <t>camel</t>
  </si>
  <si>
    <t>camel rumen</t>
  </si>
  <si>
    <t>2004</t>
  </si>
  <si>
    <t>MPR2</t>
  </si>
  <si>
    <t>NZ_FNEP01000000</t>
  </si>
  <si>
    <t>MPR4</t>
  </si>
  <si>
    <t>NZ_FOOP00000000</t>
  </si>
  <si>
    <t>GA-1</t>
  </si>
  <si>
    <t>NZ_FMTH01000000</t>
  </si>
  <si>
    <t>Sb05</t>
  </si>
  <si>
    <t>NZ_FNKE01000000</t>
  </si>
  <si>
    <t>Bos indicus cross</t>
  </si>
  <si>
    <t>Australia</t>
  </si>
  <si>
    <t>Sb09</t>
  </si>
  <si>
    <t>NZ_FNGX01000000</t>
  </si>
  <si>
    <t>Capra hircus</t>
  </si>
  <si>
    <t>Sb10</t>
  </si>
  <si>
    <t>NZ_FNJY01000000</t>
  </si>
  <si>
    <t>Bos taurus</t>
  </si>
  <si>
    <t>Sb17</t>
  </si>
  <si>
    <t>NZ_FNMW01000000</t>
  </si>
  <si>
    <t>Sb18</t>
  </si>
  <si>
    <t>NZ_FOEX01000000</t>
  </si>
  <si>
    <t>Sb20</t>
  </si>
  <si>
    <t>NZ_FOZA01000000</t>
  </si>
  <si>
    <t>Ye01</t>
  </si>
  <si>
    <t>NZ_FNYU01000000</t>
  </si>
  <si>
    <t>Sb04</t>
  </si>
  <si>
    <t>NZ_FNJK01000000</t>
  </si>
  <si>
    <t>ICDDRB-NRC-S6</t>
  </si>
  <si>
    <t>NZ_LPVR01000000</t>
  </si>
  <si>
    <t>human</t>
  </si>
  <si>
    <t>stool of health child</t>
  </si>
  <si>
    <t>Bangladesh, Dhaka</t>
  </si>
  <si>
    <t>2011</t>
  </si>
  <si>
    <t>HSISB1</t>
  </si>
  <si>
    <t>CM002131</t>
  </si>
  <si>
    <t>ileostomy effluent</t>
  </si>
  <si>
    <t>the Netherlands</t>
  </si>
  <si>
    <t>ATCC 700338</t>
  </si>
  <si>
    <t>NZ_GL397128-NZ_GL397137</t>
  </si>
  <si>
    <t>other</t>
  </si>
  <si>
    <t>vagina</t>
  </si>
  <si>
    <t>AR3</t>
  </si>
  <si>
    <t>NZ_FZRA00000000</t>
  </si>
  <si>
    <t>C277</t>
  </si>
  <si>
    <t>NZ_FNKC01000000</t>
  </si>
  <si>
    <t>ES1</t>
  </si>
  <si>
    <t>NZ_FODM01000000</t>
  </si>
  <si>
    <t>H24</t>
  </si>
  <si>
    <t>NZ_FNZS01000000</t>
  </si>
  <si>
    <t>pGA-7</t>
  </si>
  <si>
    <t>NZ_FNJX01000000</t>
  </si>
  <si>
    <t>pR-5</t>
  </si>
  <si>
    <t>NZ_FNZW01000000</t>
  </si>
  <si>
    <t>Sb13</t>
  </si>
  <si>
    <t>NZ_FOLK01000000</t>
  </si>
  <si>
    <t>SI</t>
  </si>
  <si>
    <t>NZ_FOYC01000000</t>
  </si>
  <si>
    <t>SGG</t>
  </si>
  <si>
    <t>DSM16831</t>
  </si>
  <si>
    <t>NZ_CP018822</t>
  </si>
  <si>
    <t>koala bear</t>
  </si>
  <si>
    <t>LMG17956</t>
  </si>
  <si>
    <t>NZ_CCBC01000000</t>
  </si>
  <si>
    <t>cow calf</t>
  </si>
  <si>
    <t>DD02</t>
  </si>
  <si>
    <t>NZ_KQ968744-NZ_KQ968938</t>
  </si>
  <si>
    <t>primate</t>
  </si>
  <si>
    <t>nasopharynx oral cavity</t>
  </si>
  <si>
    <t>Madagascar</t>
  </si>
  <si>
    <t>DD03</t>
  </si>
  <si>
    <t>NZ_KQ970569-NZ_KQ970758</t>
  </si>
  <si>
    <t>ATCC700065</t>
  </si>
  <si>
    <t>NZ_FOLZ01000000</t>
  </si>
  <si>
    <t>goat</t>
  </si>
  <si>
    <t>LMG 15572</t>
  </si>
  <si>
    <t>NZ_FPBN01000000</t>
  </si>
  <si>
    <t>VTM1R27</t>
  </si>
  <si>
    <t>NZ_FNUH01000000</t>
  </si>
  <si>
    <t>moose</t>
  </si>
  <si>
    <t>VTM1R29</t>
  </si>
  <si>
    <t>NZ_FOBM01000000</t>
  </si>
  <si>
    <t>VTM2R47</t>
  </si>
  <si>
    <t>NZ_FOGM01000000</t>
  </si>
  <si>
    <t>VTM3R42</t>
  </si>
  <si>
    <t>NZ_FNFJ01000000</t>
  </si>
  <si>
    <t>ATCC BAA-2069</t>
  </si>
  <si>
    <t>NC_015215+NC_015219</t>
  </si>
  <si>
    <t>blood</t>
  </si>
  <si>
    <t>Germany</t>
  </si>
  <si>
    <t>ATCC43143</t>
  </si>
  <si>
    <t>NC_017576</t>
  </si>
  <si>
    <t>Belgium</t>
  </si>
  <si>
    <t>NTS 31106099</t>
  </si>
  <si>
    <t>NZ_JYKU01000000</t>
  </si>
  <si>
    <t>infective endocarditis and colorectal cancer</t>
  </si>
  <si>
    <t>France</t>
  </si>
  <si>
    <t>NTS 31307655</t>
  </si>
  <si>
    <t>NZ_LXFC01000000</t>
  </si>
  <si>
    <t>blood infective endocarditis</t>
  </si>
  <si>
    <t>TX20005</t>
  </si>
  <si>
    <t>NZ_GL397173-8</t>
  </si>
  <si>
    <t>heart</t>
  </si>
  <si>
    <t>UCN34</t>
  </si>
  <si>
    <t>NC_013798</t>
  </si>
  <si>
    <t>icddrb-nrc-s1</t>
  </si>
  <si>
    <t>NZ_CP013688</t>
  </si>
  <si>
    <t>Bangladesh</t>
  </si>
  <si>
    <t>icddrb-nrc-s3</t>
  </si>
  <si>
    <t>NZ_LPVQ01000000</t>
  </si>
  <si>
    <t>SGM</t>
  </si>
  <si>
    <t>33MO</t>
  </si>
  <si>
    <t>NZ_KL537416-NZ_KL537489</t>
  </si>
  <si>
    <t>food</t>
  </si>
  <si>
    <t>cheese</t>
  </si>
  <si>
    <t>Italy</t>
  </si>
  <si>
    <t>ACA-DC 198</t>
  </si>
  <si>
    <t>NC_016749-NC_016750</t>
  </si>
  <si>
    <t>Greece</t>
  </si>
  <si>
    <t>SGP</t>
  </si>
  <si>
    <t>ATCC 43144</t>
  </si>
  <si>
    <t>NC_015600</t>
  </si>
  <si>
    <t>651-SPAS</t>
  </si>
  <si>
    <t>NZ_JUYN00000000</t>
  </si>
  <si>
    <t>GED7275A</t>
  </si>
  <si>
    <t>NZ_KQ961413-NZ_KQ961488</t>
  </si>
  <si>
    <t>hc-2909-2</t>
  </si>
  <si>
    <t>NZ_CDEY00000000</t>
  </si>
  <si>
    <t>SII</t>
  </si>
  <si>
    <t>CJ18</t>
  </si>
  <si>
    <t>NC_016826+NC_016837</t>
  </si>
  <si>
    <t>camel milk</t>
  </si>
  <si>
    <t>fermented camel milk</t>
  </si>
  <si>
    <t>Kenya</t>
  </si>
  <si>
    <t>2008</t>
  </si>
  <si>
    <t>ATCC BAA-102</t>
  </si>
  <si>
    <t>NZ_DS572674-NZ_DS572694</t>
  </si>
  <si>
    <t>ICDDRB-NRC-S5</t>
  </si>
  <si>
    <t>NZ_CP013589</t>
  </si>
  <si>
    <t>SL</t>
  </si>
  <si>
    <t>DD06</t>
  </si>
  <si>
    <t>NZ_KQ969241-NZ_KQ969281</t>
  </si>
  <si>
    <t>lemur catta</t>
  </si>
  <si>
    <t>nose</t>
  </si>
  <si>
    <t>033</t>
  </si>
  <si>
    <t>NC_021900</t>
  </si>
  <si>
    <t>China</t>
  </si>
  <si>
    <t>Locus Tag</t>
  </si>
  <si>
    <t>GALLO_2178</t>
  </si>
  <si>
    <t>GALLO_2177</t>
  </si>
  <si>
    <t>GALLO_2179</t>
  </si>
  <si>
    <t>GALLO_1568</t>
  </si>
  <si>
    <t>GALLO_1569</t>
  </si>
  <si>
    <t>GALLO_1570</t>
  </si>
  <si>
    <t>GALLO_2038</t>
  </si>
  <si>
    <t>GALLO_2039</t>
  </si>
  <si>
    <t>GALLO_2040</t>
  </si>
  <si>
    <t>GALLO_0748</t>
  </si>
  <si>
    <t>GALLO_0112</t>
  </si>
  <si>
    <t>GALLO_2032</t>
  </si>
  <si>
    <t>GALLO_0577</t>
  </si>
  <si>
    <t>GALLO_0636</t>
  </si>
  <si>
    <t>GALLO_1368</t>
  </si>
  <si>
    <t>GALLO_1675</t>
  </si>
  <si>
    <t>REFERENCE protein sequence size (AA)</t>
  </si>
  <si>
    <t>Min. AA sequence match for «+»</t>
  </si>
  <si>
    <t>Identity threshold (%)</t>
  </si>
  <si>
    <t>full match +</t>
  </si>
  <si>
    <t>count</t>
  </si>
  <si>
    <t>no</t>
  </si>
  <si>
    <t>pil1  or pil2, very close match 49-50%
RS06330-RS06325
present but third gene missing</t>
  </si>
  <si>
    <t>pil1  or pil2, very close match 49-50%
RS06645-RS06640
present but third gene missing</t>
  </si>
  <si>
    <t>pil1 and pil2 similar. Sortase pil1, gene2 pil2, gene 3 hypo
RS07270-RS07280</t>
  </si>
  <si>
    <t>pil1 and pil2 similar. Sortase pil1, gene2 pil2, gene 3 hypo
RS06825-RS06835</t>
  </si>
  <si>
    <t>pil1 and pil2 similar. Sortase pil1, gene2 pil2, gene 3 hypo
RS10585-RS10595</t>
  </si>
  <si>
    <t>pil2 RS07735-RS07750 extended by a fourth gene. Maybe third gene split or repetition but size of pil2 original seems ok alredy</t>
  </si>
  <si>
    <t>truncated</t>
  </si>
  <si>
    <t>Comments pil1</t>
  </si>
  <si>
    <t>Comments pil2</t>
  </si>
  <si>
    <t>Comments pil3</t>
  </si>
  <si>
    <t>Other pil</t>
  </si>
  <si>
    <t>unknown partial pil locus without sortase C</t>
  </si>
  <si>
    <t>second pil1 gene1 independent next to ssrS</t>
  </si>
  <si>
    <t>second pil1 locus present but truncated
third pil1 gene1 independent next to ssrS</t>
  </si>
  <si>
    <t xml:space="preserve">second complete pil1 locus with cnaB type domain containing protein
third pil1 gene1 independent next to ssrS
</t>
  </si>
  <si>
    <t>second pil1 operon with cnaB type domain protein
third pil1 gene1 independent next to ssrS</t>
  </si>
  <si>
    <t>pil1 sortase present but remaining locus is matching pil2 for gene2 and gene 3 is truncated</t>
  </si>
  <si>
    <t>pil1gene1
peptidoglycan linked protein fimbrial structural unit LPXTG
Pil1B</t>
  </si>
  <si>
    <t>pil2gene2
peptidoglycin linked protein fimbrial structural subunit LPXTG
Pil2B</t>
  </si>
  <si>
    <t>pil3gene2
cell wall anchored protein LPXTG
Pil3B</t>
  </si>
  <si>
    <t>pil3gene3
peptidoglycan linked protein LPXTG
Pil3A</t>
  </si>
  <si>
    <t>count total</t>
  </si>
  <si>
    <t>pil1gene3
collagen-binding protein FPXTG
Pil1A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</si>
</sst>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0" xfId="1" quotePrefix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right" vertical="top"/>
    </xf>
    <xf numFmtId="0" fontId="2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vertical="top" wrapText="1"/>
    </xf>
    <xf numFmtId="0" fontId="2" fillId="0" borderId="1" xfId="1" quotePrefix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vertical="top"/>
    </xf>
    <xf numFmtId="0" fontId="2" fillId="0" borderId="2" xfId="1" applyFont="1" applyFill="1" applyBorder="1" applyAlignment="1">
      <alignment vertical="top" wrapText="1"/>
    </xf>
    <xf numFmtId="0" fontId="2" fillId="0" borderId="2" xfId="1" quotePrefix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right" vertical="top"/>
    </xf>
    <xf numFmtId="0" fontId="2" fillId="0" borderId="4" xfId="1" applyFont="1" applyFill="1" applyBorder="1" applyAlignment="1">
      <alignment vertical="top"/>
    </xf>
    <xf numFmtId="0" fontId="2" fillId="0" borderId="4" xfId="1" applyFont="1" applyFill="1" applyBorder="1" applyAlignment="1">
      <alignment vertical="top" wrapText="1"/>
    </xf>
    <xf numFmtId="0" fontId="2" fillId="0" borderId="4" xfId="1" quotePrefix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right" vertical="top"/>
    </xf>
    <xf numFmtId="0" fontId="2" fillId="0" borderId="5" xfId="1" applyFont="1" applyFill="1" applyBorder="1" applyAlignment="1">
      <alignment vertical="top"/>
    </xf>
    <xf numFmtId="0" fontId="2" fillId="0" borderId="5" xfId="1" applyFont="1" applyFill="1" applyBorder="1" applyAlignment="1">
      <alignment vertical="top" wrapText="1"/>
    </xf>
    <xf numFmtId="0" fontId="2" fillId="0" borderId="5" xfId="1" quotePrefix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right"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vertical="top" wrapText="1"/>
    </xf>
    <xf numFmtId="0" fontId="2" fillId="0" borderId="3" xfId="1" quotePrefix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/>
    </xf>
    <xf numFmtId="0" fontId="2" fillId="0" borderId="6" xfId="1" applyFont="1" applyFill="1" applyBorder="1" applyAlignment="1">
      <alignment horizontal="right" vertical="top"/>
    </xf>
    <xf numFmtId="0" fontId="2" fillId="0" borderId="6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right" vertical="top"/>
    </xf>
    <xf numFmtId="0" fontId="2" fillId="0" borderId="7" xfId="1" applyFont="1" applyFill="1" applyBorder="1" applyAlignment="1">
      <alignment vertical="top"/>
    </xf>
    <xf numFmtId="0" fontId="2" fillId="0" borderId="7" xfId="1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ill="1" applyBorder="1" applyAlignment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vertical="top"/>
    </xf>
    <xf numFmtId="0" fontId="0" fillId="0" borderId="0" xfId="0" quotePrefix="1" applyFill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3" xfId="0" quotePrefix="1" applyFill="1" applyBorder="1" applyAlignment="1">
      <alignment vertical="top"/>
    </xf>
    <xf numFmtId="0" fontId="0" fillId="0" borderId="2" xfId="0" quotePrefix="1" applyFill="1" applyBorder="1" applyAlignment="1">
      <alignment vertical="top" wrapText="1"/>
    </xf>
    <xf numFmtId="0" fontId="0" fillId="0" borderId="4" xfId="0" quotePrefix="1" applyFill="1" applyBorder="1" applyAlignment="1">
      <alignment vertical="top" wrapText="1"/>
    </xf>
    <xf numFmtId="0" fontId="0" fillId="0" borderId="0" xfId="0" quotePrefix="1" applyFill="1" applyAlignment="1">
      <alignment vertical="top" wrapText="1"/>
    </xf>
    <xf numFmtId="0" fontId="0" fillId="0" borderId="3" xfId="0" quotePrefix="1" applyFill="1" applyBorder="1" applyAlignment="1">
      <alignment vertical="top" wrapText="1"/>
    </xf>
    <xf numFmtId="0" fontId="0" fillId="0" borderId="7" xfId="0" quotePrefix="1" applyFill="1" applyBorder="1" applyAlignment="1">
      <alignment vertical="top"/>
    </xf>
    <xf numFmtId="0" fontId="0" fillId="0" borderId="7" xfId="0" quotePrefix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2" fillId="0" borderId="6" xfId="1" quotePrefix="1" applyFont="1" applyFill="1" applyBorder="1" applyAlignment="1">
      <alignment vertical="top" wrapText="1"/>
    </xf>
    <xf numFmtId="0" fontId="5" fillId="0" borderId="0" xfId="0" applyFont="1" applyFill="1" applyAlignment="1"/>
  </cellXfs>
  <cellStyles count="3">
    <cellStyle name="Normal" xfId="0" builtinId="0"/>
    <cellStyle name="Normal_final summary" xfId="2"/>
    <cellStyle name="Normal_Sheet8" xfId="1"/>
  </cellStyles>
  <dxfs count="4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1"/>
  <sheetViews>
    <sheetView tabSelected="1" zoomScale="55" zoomScaleNormal="55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AU7" sqref="AU7"/>
    </sheetView>
  </sheetViews>
  <sheetFormatPr defaultRowHeight="15" x14ac:dyDescent="0.25"/>
  <cols>
    <col min="1" max="1" width="4.140625" style="37" customWidth="1"/>
    <col min="2" max="2" width="5.42578125" style="37" customWidth="1"/>
    <col min="3" max="4" width="20.140625" style="37" customWidth="1"/>
    <col min="5" max="5" width="19" style="36" customWidth="1"/>
    <col min="6" max="6" width="24.28515625" style="36" customWidth="1"/>
    <col min="7" max="7" width="18.7109375" style="37" customWidth="1"/>
    <col min="8" max="9" width="15.85546875" style="37" customWidth="1"/>
    <col min="10" max="10" width="28.140625" style="37" customWidth="1"/>
    <col min="11" max="11" width="14.42578125" style="37" customWidth="1"/>
    <col min="12" max="12" width="18" style="37" customWidth="1"/>
    <col min="13" max="13" width="27.7109375" style="37" customWidth="1"/>
    <col min="14" max="14" width="30.28515625" style="37" customWidth="1"/>
    <col min="15" max="21" width="18.85546875" style="37" customWidth="1"/>
    <col min="22" max="29" width="9.85546875" style="36" customWidth="1"/>
    <col min="30" max="30" width="15.140625" style="37" customWidth="1"/>
    <col min="31" max="45" width="21.85546875" style="37" customWidth="1"/>
    <col min="46" max="46" width="58.85546875" style="36" customWidth="1"/>
    <col min="47" max="47" width="72.85546875" style="36" customWidth="1"/>
    <col min="48" max="48" width="19.85546875" style="36" bestFit="1" customWidth="1"/>
    <col min="49" max="49" width="43" style="36" bestFit="1" customWidth="1"/>
    <col min="50" max="50" width="9.140625" style="37" customWidth="1"/>
    <col min="51" max="51" width="109" style="37" bestFit="1" customWidth="1"/>
    <col min="52" max="16384" width="9.140625" style="37"/>
  </cols>
  <sheetData>
    <row r="1" spans="1:49" s="36" customFormat="1" ht="74.25" customHeight="1" x14ac:dyDescent="0.25">
      <c r="A1" s="33" t="s">
        <v>0</v>
      </c>
      <c r="B1" s="33" t="s">
        <v>1</v>
      </c>
      <c r="C1" s="34" t="s">
        <v>2</v>
      </c>
      <c r="D1" s="34" t="s">
        <v>3</v>
      </c>
      <c r="E1" s="33" t="s">
        <v>4</v>
      </c>
      <c r="F1" s="33" t="s">
        <v>5</v>
      </c>
      <c r="G1" s="34" t="s">
        <v>6</v>
      </c>
      <c r="H1" s="34" t="s">
        <v>7</v>
      </c>
      <c r="I1" s="34" t="s">
        <v>8</v>
      </c>
      <c r="J1" s="33" t="s">
        <v>9</v>
      </c>
      <c r="K1" s="33" t="s">
        <v>10</v>
      </c>
      <c r="L1" s="33" t="s">
        <v>11</v>
      </c>
      <c r="M1" s="33" t="s">
        <v>13</v>
      </c>
      <c r="N1" s="33" t="s">
        <v>255</v>
      </c>
      <c r="O1" s="33" t="s">
        <v>260</v>
      </c>
      <c r="P1" s="33" t="s">
        <v>15</v>
      </c>
      <c r="Q1" s="33" t="s">
        <v>256</v>
      </c>
      <c r="R1" s="33" t="s">
        <v>17</v>
      </c>
      <c r="S1" s="33" t="s">
        <v>18</v>
      </c>
      <c r="T1" s="33" t="s">
        <v>257</v>
      </c>
      <c r="U1" s="33" t="s">
        <v>258</v>
      </c>
      <c r="V1" s="35" t="s">
        <v>21</v>
      </c>
      <c r="W1" s="35" t="s">
        <v>22</v>
      </c>
      <c r="X1" s="35" t="s">
        <v>23</v>
      </c>
      <c r="Y1" s="35" t="s">
        <v>24</v>
      </c>
      <c r="Z1" s="35" t="s">
        <v>25</v>
      </c>
      <c r="AA1" s="35" t="s">
        <v>26</v>
      </c>
      <c r="AB1" s="35" t="s">
        <v>27</v>
      </c>
      <c r="AC1" s="36" t="s">
        <v>28</v>
      </c>
      <c r="AD1" s="33" t="s">
        <v>13</v>
      </c>
      <c r="AE1" s="33" t="s">
        <v>12</v>
      </c>
      <c r="AF1" s="33" t="s">
        <v>14</v>
      </c>
      <c r="AG1" s="33" t="s">
        <v>15</v>
      </c>
      <c r="AH1" s="33" t="s">
        <v>16</v>
      </c>
      <c r="AI1" s="33" t="s">
        <v>17</v>
      </c>
      <c r="AJ1" s="33" t="s">
        <v>18</v>
      </c>
      <c r="AK1" s="33" t="s">
        <v>19</v>
      </c>
      <c r="AL1" s="33" t="s">
        <v>20</v>
      </c>
      <c r="AM1" s="35" t="s">
        <v>21</v>
      </c>
      <c r="AN1" s="35" t="s">
        <v>22</v>
      </c>
      <c r="AO1" s="35" t="s">
        <v>23</v>
      </c>
      <c r="AP1" s="35" t="s">
        <v>24</v>
      </c>
      <c r="AQ1" s="35" t="s">
        <v>25</v>
      </c>
      <c r="AR1" s="35" t="s">
        <v>26</v>
      </c>
      <c r="AS1" s="35" t="s">
        <v>27</v>
      </c>
      <c r="AT1" s="36" t="s">
        <v>245</v>
      </c>
      <c r="AU1" s="36" t="s">
        <v>246</v>
      </c>
      <c r="AV1" s="36" t="s">
        <v>247</v>
      </c>
      <c r="AW1" s="36" t="s">
        <v>248</v>
      </c>
    </row>
    <row r="2" spans="1:49" ht="45" x14ac:dyDescent="0.25">
      <c r="A2" s="1">
        <v>11</v>
      </c>
      <c r="B2" s="2" t="s">
        <v>29</v>
      </c>
      <c r="C2" s="2" t="str">
        <f t="shared" ref="C2:C33" si="0">CONCATENATE(B2,"_",G2,"_",I2)</f>
        <v>SE_animal_feces</v>
      </c>
      <c r="D2" s="2">
        <v>3</v>
      </c>
      <c r="E2" s="3" t="s">
        <v>30</v>
      </c>
      <c r="F2" s="3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55</v>
      </c>
      <c r="M2" s="38" t="s">
        <v>38</v>
      </c>
      <c r="N2" s="38" t="s">
        <v>38</v>
      </c>
      <c r="O2" s="38" t="s">
        <v>108</v>
      </c>
      <c r="P2" s="38" t="s">
        <v>38</v>
      </c>
      <c r="Q2" s="38" t="s">
        <v>38</v>
      </c>
      <c r="R2" s="38" t="s">
        <v>108</v>
      </c>
      <c r="S2" s="38" t="s">
        <v>38</v>
      </c>
      <c r="T2" s="38" t="s">
        <v>38</v>
      </c>
      <c r="U2" s="38" t="s">
        <v>38</v>
      </c>
      <c r="V2" s="39" t="s">
        <v>38</v>
      </c>
      <c r="W2" s="39" t="s">
        <v>38</v>
      </c>
      <c r="X2" s="3" t="s">
        <v>37</v>
      </c>
      <c r="Y2" s="3" t="s">
        <v>37</v>
      </c>
      <c r="Z2" s="39" t="s">
        <v>38</v>
      </c>
      <c r="AA2" s="4" t="s">
        <v>108</v>
      </c>
      <c r="AB2" s="3" t="s">
        <v>37</v>
      </c>
      <c r="AC2" s="36">
        <v>1</v>
      </c>
      <c r="AD2" s="36" t="str">
        <f t="shared" ref="AD2:AS2" si="1">CONCATENATE("+ (",COUNTIF(M2:M4,"+"),"); - (",COUNTIF(M2:M4,"-"),"); truncated (",COUNTIF(M2:M4,"truncated"),"); other (",COUNTIF(M2:M4,"other"),")")</f>
        <v>+ (1); - (2); truncated (0); other (0)</v>
      </c>
      <c r="AE2" s="36" t="str">
        <f t="shared" si="1"/>
        <v>+ (1); - (2); truncated (0); other (0)</v>
      </c>
      <c r="AF2" s="36" t="str">
        <f t="shared" si="1"/>
        <v>+ (0); - (2); truncated (0); other (1)</v>
      </c>
      <c r="AG2" s="36" t="str">
        <f t="shared" si="1"/>
        <v>+ (3); - (0); truncated (0); other (0)</v>
      </c>
      <c r="AH2" s="36" t="str">
        <f t="shared" si="1"/>
        <v>+ (3); - (0); truncated (0); other (0)</v>
      </c>
      <c r="AI2" s="36" t="str">
        <f t="shared" si="1"/>
        <v>+ (0); - (1); truncated (1); other (1)</v>
      </c>
      <c r="AJ2" s="36" t="str">
        <f t="shared" si="1"/>
        <v>+ (3); - (0); truncated (0); other (0)</v>
      </c>
      <c r="AK2" s="36" t="str">
        <f t="shared" si="1"/>
        <v>+ (3); - (0); truncated (0); other (0)</v>
      </c>
      <c r="AL2" s="36" t="str">
        <f t="shared" si="1"/>
        <v>+ (3); - (0); truncated (0); other (0)</v>
      </c>
      <c r="AM2" s="36" t="str">
        <f t="shared" si="1"/>
        <v>+ (2); - (1); truncated (0); other (0)</v>
      </c>
      <c r="AN2" s="36" t="str">
        <f t="shared" si="1"/>
        <v>+ (3); - (0); truncated (0); other (0)</v>
      </c>
      <c r="AO2" s="36" t="str">
        <f t="shared" si="1"/>
        <v>+ (0); - (3); truncated (0); other (0)</v>
      </c>
      <c r="AP2" s="36" t="str">
        <f t="shared" si="1"/>
        <v>+ (0); - (3); truncated (0); other (0)</v>
      </c>
      <c r="AQ2" s="36" t="str">
        <f t="shared" si="1"/>
        <v>+ (3); - (0); truncated (0); other (0)</v>
      </c>
      <c r="AR2" s="36" t="str">
        <f t="shared" si="1"/>
        <v>+ (0); - (0); truncated (0); other (3)</v>
      </c>
      <c r="AS2" s="36" t="str">
        <f t="shared" si="1"/>
        <v>+ (0); - (3); truncated (0); other (0)</v>
      </c>
      <c r="AT2" s="36" t="s">
        <v>237</v>
      </c>
      <c r="AU2" s="36" t="s">
        <v>237</v>
      </c>
      <c r="AV2" s="36" t="s">
        <v>237</v>
      </c>
      <c r="AW2" s="36" t="s">
        <v>237</v>
      </c>
    </row>
    <row r="3" spans="1:49" s="41" customFormat="1" ht="30" x14ac:dyDescent="0.25">
      <c r="A3" s="5">
        <v>47</v>
      </c>
      <c r="B3" s="6" t="s">
        <v>29</v>
      </c>
      <c r="C3" s="6" t="str">
        <f t="shared" si="0"/>
        <v>SE_animal_feces</v>
      </c>
      <c r="D3" s="6"/>
      <c r="E3" s="7" t="s">
        <v>39</v>
      </c>
      <c r="F3" s="7" t="s">
        <v>40</v>
      </c>
      <c r="G3" s="6" t="s">
        <v>32</v>
      </c>
      <c r="H3" s="6" t="s">
        <v>41</v>
      </c>
      <c r="I3" s="6" t="s">
        <v>34</v>
      </c>
      <c r="J3" s="6" t="s">
        <v>34</v>
      </c>
      <c r="K3" s="6" t="s">
        <v>42</v>
      </c>
      <c r="L3" s="6" t="s">
        <v>55</v>
      </c>
      <c r="M3" s="38" t="s">
        <v>37</v>
      </c>
      <c r="N3" s="38" t="s">
        <v>37</v>
      </c>
      <c r="O3" s="38" t="s">
        <v>37</v>
      </c>
      <c r="P3" s="38" t="s">
        <v>38</v>
      </c>
      <c r="Q3" s="38" t="s">
        <v>38</v>
      </c>
      <c r="R3" s="38" t="s">
        <v>244</v>
      </c>
      <c r="S3" s="38" t="s">
        <v>38</v>
      </c>
      <c r="T3" s="38" t="s">
        <v>38</v>
      </c>
      <c r="U3" s="38" t="s">
        <v>38</v>
      </c>
      <c r="V3" s="7" t="s">
        <v>37</v>
      </c>
      <c r="W3" s="40" t="s">
        <v>38</v>
      </c>
      <c r="X3" s="7" t="s">
        <v>37</v>
      </c>
      <c r="Y3" s="7" t="s">
        <v>37</v>
      </c>
      <c r="Z3" s="40" t="s">
        <v>38</v>
      </c>
      <c r="AA3" s="8" t="s">
        <v>108</v>
      </c>
      <c r="AB3" s="7" t="s">
        <v>37</v>
      </c>
      <c r="AC3" s="41">
        <v>1</v>
      </c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 t="s">
        <v>237</v>
      </c>
      <c r="AU3" s="42" t="s">
        <v>237</v>
      </c>
      <c r="AV3" s="42" t="s">
        <v>237</v>
      </c>
      <c r="AW3" s="42" t="s">
        <v>249</v>
      </c>
    </row>
    <row r="4" spans="1:49" s="32" customFormat="1" ht="15.75" thickBot="1" x14ac:dyDescent="0.3">
      <c r="A4" s="9">
        <v>9</v>
      </c>
      <c r="B4" s="10" t="s">
        <v>29</v>
      </c>
      <c r="C4" s="10" t="str">
        <f t="shared" si="0"/>
        <v>SE_animal_feces</v>
      </c>
      <c r="D4" s="10"/>
      <c r="E4" s="11" t="s">
        <v>43</v>
      </c>
      <c r="F4" s="11" t="s">
        <v>44</v>
      </c>
      <c r="G4" s="10" t="s">
        <v>32</v>
      </c>
      <c r="H4" s="10" t="s">
        <v>32</v>
      </c>
      <c r="I4" s="10" t="s">
        <v>34</v>
      </c>
      <c r="J4" s="10" t="s">
        <v>34</v>
      </c>
      <c r="K4" s="10" t="s">
        <v>45</v>
      </c>
      <c r="L4" s="10" t="s">
        <v>55</v>
      </c>
      <c r="M4" s="43" t="s">
        <v>37</v>
      </c>
      <c r="N4" s="43" t="s">
        <v>37</v>
      </c>
      <c r="O4" s="43" t="s">
        <v>37</v>
      </c>
      <c r="P4" s="43" t="s">
        <v>38</v>
      </c>
      <c r="Q4" s="43" t="s">
        <v>38</v>
      </c>
      <c r="R4" s="43" t="s">
        <v>37</v>
      </c>
      <c r="S4" s="43" t="s">
        <v>38</v>
      </c>
      <c r="T4" s="43" t="s">
        <v>38</v>
      </c>
      <c r="U4" s="43" t="s">
        <v>38</v>
      </c>
      <c r="V4" s="44" t="s">
        <v>38</v>
      </c>
      <c r="W4" s="44" t="s">
        <v>38</v>
      </c>
      <c r="X4" s="11" t="s">
        <v>37</v>
      </c>
      <c r="Y4" s="11" t="s">
        <v>37</v>
      </c>
      <c r="Z4" s="44" t="s">
        <v>38</v>
      </c>
      <c r="AA4" s="12" t="s">
        <v>108</v>
      </c>
      <c r="AB4" s="11" t="s">
        <v>37</v>
      </c>
      <c r="AC4" s="31">
        <v>1</v>
      </c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 t="s">
        <v>250</v>
      </c>
      <c r="AU4" s="31" t="s">
        <v>237</v>
      </c>
      <c r="AV4" s="31" t="s">
        <v>237</v>
      </c>
      <c r="AW4" s="31" t="s">
        <v>237</v>
      </c>
    </row>
    <row r="5" spans="1:49" ht="45" x14ac:dyDescent="0.25">
      <c r="A5" s="1">
        <v>48</v>
      </c>
      <c r="B5" s="2" t="s">
        <v>29</v>
      </c>
      <c r="C5" s="2" t="str">
        <f t="shared" si="0"/>
        <v>SE_animal_rumen</v>
      </c>
      <c r="D5" s="2">
        <v>9</v>
      </c>
      <c r="E5" s="3" t="s">
        <v>46</v>
      </c>
      <c r="F5" s="3" t="s">
        <v>47</v>
      </c>
      <c r="G5" s="2" t="s">
        <v>32</v>
      </c>
      <c r="H5" s="2" t="s">
        <v>48</v>
      </c>
      <c r="I5" s="2" t="s">
        <v>49</v>
      </c>
      <c r="J5" s="2" t="s">
        <v>50</v>
      </c>
      <c r="K5" s="2" t="s">
        <v>51</v>
      </c>
      <c r="L5" s="2" t="s">
        <v>52</v>
      </c>
      <c r="M5" s="38" t="s">
        <v>38</v>
      </c>
      <c r="N5" s="38" t="s">
        <v>38</v>
      </c>
      <c r="O5" s="38" t="s">
        <v>108</v>
      </c>
      <c r="P5" s="38" t="s">
        <v>37</v>
      </c>
      <c r="Q5" s="38" t="s">
        <v>37</v>
      </c>
      <c r="R5" s="38" t="s">
        <v>37</v>
      </c>
      <c r="S5" s="38" t="s">
        <v>37</v>
      </c>
      <c r="T5" s="38" t="s">
        <v>37</v>
      </c>
      <c r="U5" s="38" t="s">
        <v>37</v>
      </c>
      <c r="V5" s="3" t="s">
        <v>37</v>
      </c>
      <c r="W5" s="39" t="s">
        <v>38</v>
      </c>
      <c r="X5" s="3" t="s">
        <v>37</v>
      </c>
      <c r="Y5" s="3" t="s">
        <v>37</v>
      </c>
      <c r="Z5" s="3" t="s">
        <v>37</v>
      </c>
      <c r="AA5" s="3" t="s">
        <v>37</v>
      </c>
      <c r="AB5" s="3" t="s">
        <v>37</v>
      </c>
      <c r="AC5" s="37">
        <v>1</v>
      </c>
      <c r="AD5" s="36" t="str">
        <f t="shared" ref="AD5:AS5" si="2">CONCATENATE("+ (",COUNTIF(M5:M13,"+"),"); - (",COUNTIF(M5:M13,"-"),"); truncated (",COUNTIF(M5:M13,"truncated"),"); other (",COUNTIF(M5:M13,"other"),")")</f>
        <v>+ (3); - (6); truncated (0); other (0)</v>
      </c>
      <c r="AE5" s="36" t="str">
        <f t="shared" si="2"/>
        <v>+ (3); - (6); truncated (0); other (0)</v>
      </c>
      <c r="AF5" s="36" t="str">
        <f t="shared" si="2"/>
        <v>+ (0); - (6); truncated (0); other (3)</v>
      </c>
      <c r="AG5" s="36" t="str">
        <f t="shared" si="2"/>
        <v>+ (7); - (2); truncated (0); other (0)</v>
      </c>
      <c r="AH5" s="36" t="str">
        <f t="shared" si="2"/>
        <v>+ (7); - (2); truncated (0); other (0)</v>
      </c>
      <c r="AI5" s="36" t="str">
        <f t="shared" si="2"/>
        <v>+ (0); - (6); truncated (0); other (3)</v>
      </c>
      <c r="AJ5" s="36" t="str">
        <f t="shared" si="2"/>
        <v>+ (7); - (2); truncated (0); other (0)</v>
      </c>
      <c r="AK5" s="36" t="str">
        <f t="shared" si="2"/>
        <v>+ (7); - (2); truncated (0); other (0)</v>
      </c>
      <c r="AL5" s="36" t="str">
        <f t="shared" si="2"/>
        <v>+ (7); - (2); truncated (0); other (0)</v>
      </c>
      <c r="AM5" s="36" t="str">
        <f t="shared" si="2"/>
        <v>+ (6); - (3); truncated (0); other (0)</v>
      </c>
      <c r="AN5" s="36" t="str">
        <f t="shared" si="2"/>
        <v>+ (5); - (4); truncated (0); other (0)</v>
      </c>
      <c r="AO5" s="36" t="str">
        <f t="shared" si="2"/>
        <v>+ (0); - (9); truncated (0); other (0)</v>
      </c>
      <c r="AP5" s="36" t="str">
        <f t="shared" si="2"/>
        <v>+ (0); - (9); truncated (0); other (0)</v>
      </c>
      <c r="AQ5" s="36" t="str">
        <f t="shared" si="2"/>
        <v>+ (6); - (3); truncated (0); other (0)</v>
      </c>
      <c r="AR5" s="36" t="str">
        <f t="shared" si="2"/>
        <v>+ (0); - (4); truncated (0); other (5)</v>
      </c>
      <c r="AS5" s="36" t="str">
        <f t="shared" si="2"/>
        <v>+ (0); - (9); truncated (0); other (0)</v>
      </c>
      <c r="AT5" s="36" t="s">
        <v>250</v>
      </c>
      <c r="AU5" s="36" t="s">
        <v>237</v>
      </c>
      <c r="AV5" s="36" t="s">
        <v>237</v>
      </c>
      <c r="AW5" s="36" t="s">
        <v>237</v>
      </c>
    </row>
    <row r="6" spans="1:49" s="41" customFormat="1" x14ac:dyDescent="0.25">
      <c r="A6" s="5">
        <v>49</v>
      </c>
      <c r="B6" s="6" t="s">
        <v>29</v>
      </c>
      <c r="C6" s="6" t="str">
        <f t="shared" si="0"/>
        <v>SE_animal_rumen</v>
      </c>
      <c r="D6" s="6"/>
      <c r="E6" s="7" t="s">
        <v>53</v>
      </c>
      <c r="F6" s="7" t="s">
        <v>54</v>
      </c>
      <c r="G6" s="6" t="s">
        <v>32</v>
      </c>
      <c r="H6" s="6" t="s">
        <v>48</v>
      </c>
      <c r="I6" s="6" t="s">
        <v>49</v>
      </c>
      <c r="J6" s="6" t="s">
        <v>50</v>
      </c>
      <c r="K6" s="6" t="s">
        <v>55</v>
      </c>
      <c r="L6" s="6" t="s">
        <v>55</v>
      </c>
      <c r="M6" s="38" t="s">
        <v>38</v>
      </c>
      <c r="N6" s="38" t="s">
        <v>38</v>
      </c>
      <c r="O6" s="38" t="s">
        <v>108</v>
      </c>
      <c r="P6" s="38" t="s">
        <v>38</v>
      </c>
      <c r="Q6" s="38" t="s">
        <v>38</v>
      </c>
      <c r="R6" s="38" t="s">
        <v>108</v>
      </c>
      <c r="S6" s="38" t="s">
        <v>38</v>
      </c>
      <c r="T6" s="38" t="s">
        <v>38</v>
      </c>
      <c r="U6" s="38" t="s">
        <v>38</v>
      </c>
      <c r="V6" s="3" t="s">
        <v>37</v>
      </c>
      <c r="W6" s="3" t="s">
        <v>37</v>
      </c>
      <c r="X6" s="7" t="s">
        <v>37</v>
      </c>
      <c r="Y6" s="7" t="s">
        <v>37</v>
      </c>
      <c r="Z6" s="3" t="s">
        <v>37</v>
      </c>
      <c r="AA6" s="7" t="s">
        <v>37</v>
      </c>
      <c r="AB6" s="7" t="s">
        <v>37</v>
      </c>
      <c r="AC6" s="41">
        <v>1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36" t="s">
        <v>250</v>
      </c>
      <c r="AU6" s="42" t="s">
        <v>237</v>
      </c>
      <c r="AV6" s="42" t="s">
        <v>237</v>
      </c>
      <c r="AW6" s="42" t="s">
        <v>237</v>
      </c>
    </row>
    <row r="7" spans="1:49" s="41" customFormat="1" x14ac:dyDescent="0.25">
      <c r="A7" s="13">
        <v>10</v>
      </c>
      <c r="B7" s="14" t="s">
        <v>29</v>
      </c>
      <c r="C7" s="14" t="str">
        <f t="shared" si="0"/>
        <v>SE_animal_rumen</v>
      </c>
      <c r="D7" s="14"/>
      <c r="E7" s="15" t="s">
        <v>56</v>
      </c>
      <c r="F7" s="15" t="s">
        <v>57</v>
      </c>
      <c r="G7" s="14" t="s">
        <v>32</v>
      </c>
      <c r="H7" s="14" t="s">
        <v>33</v>
      </c>
      <c r="I7" s="14" t="s">
        <v>49</v>
      </c>
      <c r="J7" s="14" t="s">
        <v>58</v>
      </c>
      <c r="K7" s="14" t="s">
        <v>45</v>
      </c>
      <c r="L7" s="14" t="s">
        <v>55</v>
      </c>
      <c r="M7" s="38" t="s">
        <v>37</v>
      </c>
      <c r="N7" s="38" t="s">
        <v>37</v>
      </c>
      <c r="O7" s="38" t="s">
        <v>37</v>
      </c>
      <c r="P7" s="38" t="s">
        <v>37</v>
      </c>
      <c r="Q7" s="38" t="s">
        <v>37</v>
      </c>
      <c r="R7" s="38" t="s">
        <v>37</v>
      </c>
      <c r="S7" s="38" t="s">
        <v>37</v>
      </c>
      <c r="T7" s="38" t="s">
        <v>37</v>
      </c>
      <c r="U7" s="38" t="s">
        <v>37</v>
      </c>
      <c r="V7" s="46" t="s">
        <v>38</v>
      </c>
      <c r="W7" s="46" t="s">
        <v>38</v>
      </c>
      <c r="X7" s="15" t="s">
        <v>37</v>
      </c>
      <c r="Y7" s="15" t="s">
        <v>37</v>
      </c>
      <c r="Z7" s="46" t="s">
        <v>38</v>
      </c>
      <c r="AA7" s="15" t="s">
        <v>37</v>
      </c>
      <c r="AB7" s="15" t="s">
        <v>37</v>
      </c>
      <c r="AC7" s="42">
        <v>1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36" t="s">
        <v>250</v>
      </c>
      <c r="AU7" s="42" t="s">
        <v>237</v>
      </c>
      <c r="AV7" s="42" t="s">
        <v>237</v>
      </c>
      <c r="AW7" s="42" t="s">
        <v>237</v>
      </c>
    </row>
    <row r="8" spans="1:49" s="41" customFormat="1" x14ac:dyDescent="0.25">
      <c r="A8" s="13">
        <v>50</v>
      </c>
      <c r="B8" s="14" t="s">
        <v>29</v>
      </c>
      <c r="C8" s="14" t="str">
        <f t="shared" si="0"/>
        <v>SE_animal_rumen</v>
      </c>
      <c r="D8" s="14"/>
      <c r="E8" s="15" t="s">
        <v>59</v>
      </c>
      <c r="F8" s="15" t="s">
        <v>60</v>
      </c>
      <c r="G8" s="14" t="s">
        <v>32</v>
      </c>
      <c r="H8" s="14" t="s">
        <v>33</v>
      </c>
      <c r="I8" s="14" t="s">
        <v>49</v>
      </c>
      <c r="J8" s="14" t="s">
        <v>58</v>
      </c>
      <c r="K8" s="14" t="s">
        <v>36</v>
      </c>
      <c r="L8" s="14" t="s">
        <v>61</v>
      </c>
      <c r="M8" s="38" t="s">
        <v>38</v>
      </c>
      <c r="N8" s="38" t="s">
        <v>38</v>
      </c>
      <c r="O8" s="38" t="s">
        <v>108</v>
      </c>
      <c r="P8" s="38" t="s">
        <v>38</v>
      </c>
      <c r="Q8" s="38" t="s">
        <v>38</v>
      </c>
      <c r="R8" s="38" t="s">
        <v>108</v>
      </c>
      <c r="S8" s="38" t="s">
        <v>38</v>
      </c>
      <c r="T8" s="38" t="s">
        <v>38</v>
      </c>
      <c r="U8" s="38" t="s">
        <v>38</v>
      </c>
      <c r="V8" s="46" t="s">
        <v>38</v>
      </c>
      <c r="W8" s="46" t="s">
        <v>38</v>
      </c>
      <c r="X8" s="15" t="s">
        <v>37</v>
      </c>
      <c r="Y8" s="15" t="s">
        <v>37</v>
      </c>
      <c r="Z8" s="46" t="s">
        <v>38</v>
      </c>
      <c r="AA8" s="16" t="s">
        <v>108</v>
      </c>
      <c r="AB8" s="15" t="s">
        <v>37</v>
      </c>
      <c r="AC8" s="42">
        <v>1</v>
      </c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36" t="s">
        <v>250</v>
      </c>
      <c r="AU8" s="42" t="s">
        <v>237</v>
      </c>
      <c r="AV8" s="42" t="s">
        <v>237</v>
      </c>
      <c r="AW8" s="42" t="s">
        <v>237</v>
      </c>
    </row>
    <row r="9" spans="1:49" s="41" customFormat="1" x14ac:dyDescent="0.25">
      <c r="A9" s="13">
        <v>12</v>
      </c>
      <c r="B9" s="14" t="s">
        <v>29</v>
      </c>
      <c r="C9" s="14" t="str">
        <f t="shared" si="0"/>
        <v>SE_animal_rumen</v>
      </c>
      <c r="D9" s="14"/>
      <c r="E9" s="15" t="s">
        <v>62</v>
      </c>
      <c r="F9" s="15" t="s">
        <v>63</v>
      </c>
      <c r="G9" s="14" t="s">
        <v>32</v>
      </c>
      <c r="H9" s="14" t="s">
        <v>33</v>
      </c>
      <c r="I9" s="14" t="s">
        <v>49</v>
      </c>
      <c r="J9" s="14" t="s">
        <v>58</v>
      </c>
      <c r="K9" s="14" t="s">
        <v>36</v>
      </c>
      <c r="L9" s="14" t="s">
        <v>64</v>
      </c>
      <c r="M9" s="38" t="s">
        <v>37</v>
      </c>
      <c r="N9" s="38" t="s">
        <v>37</v>
      </c>
      <c r="O9" s="38" t="s">
        <v>37</v>
      </c>
      <c r="P9" s="38" t="s">
        <v>38</v>
      </c>
      <c r="Q9" s="38" t="s">
        <v>38</v>
      </c>
      <c r="R9" s="38" t="s">
        <v>37</v>
      </c>
      <c r="S9" s="38" t="s">
        <v>38</v>
      </c>
      <c r="T9" s="38" t="s">
        <v>38</v>
      </c>
      <c r="U9" s="38" t="s">
        <v>38</v>
      </c>
      <c r="V9" s="46" t="s">
        <v>38</v>
      </c>
      <c r="W9" s="46" t="s">
        <v>38</v>
      </c>
      <c r="X9" s="15" t="s">
        <v>37</v>
      </c>
      <c r="Y9" s="15" t="s">
        <v>37</v>
      </c>
      <c r="Z9" s="46" t="s">
        <v>38</v>
      </c>
      <c r="AA9" s="16" t="s">
        <v>108</v>
      </c>
      <c r="AB9" s="15" t="s">
        <v>37</v>
      </c>
      <c r="AC9" s="42">
        <v>1</v>
      </c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 t="s">
        <v>237</v>
      </c>
      <c r="AU9" s="42" t="s">
        <v>237</v>
      </c>
      <c r="AV9" s="42" t="s">
        <v>237</v>
      </c>
      <c r="AW9" s="42" t="s">
        <v>237</v>
      </c>
    </row>
    <row r="10" spans="1:49" s="41" customFormat="1" x14ac:dyDescent="0.25">
      <c r="A10" s="13">
        <v>36</v>
      </c>
      <c r="B10" s="14" t="s">
        <v>29</v>
      </c>
      <c r="C10" s="14" t="str">
        <f t="shared" si="0"/>
        <v>SE_animal_rumen</v>
      </c>
      <c r="D10" s="14"/>
      <c r="E10" s="15" t="s">
        <v>65</v>
      </c>
      <c r="F10" s="15" t="s">
        <v>66</v>
      </c>
      <c r="G10" s="14" t="s">
        <v>32</v>
      </c>
      <c r="H10" s="14" t="s">
        <v>67</v>
      </c>
      <c r="I10" s="14" t="s">
        <v>49</v>
      </c>
      <c r="J10" s="14" t="s">
        <v>68</v>
      </c>
      <c r="K10" s="14" t="s">
        <v>55</v>
      </c>
      <c r="L10" s="14" t="s">
        <v>69</v>
      </c>
      <c r="M10" s="38" t="s">
        <v>37</v>
      </c>
      <c r="N10" s="38" t="s">
        <v>37</v>
      </c>
      <c r="O10" s="38" t="s">
        <v>37</v>
      </c>
      <c r="P10" s="38" t="s">
        <v>38</v>
      </c>
      <c r="Q10" s="38" t="s">
        <v>38</v>
      </c>
      <c r="R10" s="38" t="s">
        <v>37</v>
      </c>
      <c r="S10" s="38" t="s">
        <v>38</v>
      </c>
      <c r="T10" s="38" t="s">
        <v>38</v>
      </c>
      <c r="U10" s="38" t="s">
        <v>38</v>
      </c>
      <c r="V10" s="46" t="s">
        <v>38</v>
      </c>
      <c r="W10" s="3" t="s">
        <v>37</v>
      </c>
      <c r="X10" s="15" t="s">
        <v>37</v>
      </c>
      <c r="Y10" s="15" t="s">
        <v>37</v>
      </c>
      <c r="Z10" s="46" t="s">
        <v>38</v>
      </c>
      <c r="AA10" s="16" t="s">
        <v>108</v>
      </c>
      <c r="AB10" s="15" t="s">
        <v>37</v>
      </c>
      <c r="AC10" s="42">
        <v>1</v>
      </c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36" t="s">
        <v>250</v>
      </c>
      <c r="AU10" s="42" t="s">
        <v>237</v>
      </c>
      <c r="AV10" s="42" t="s">
        <v>237</v>
      </c>
      <c r="AW10" s="42" t="s">
        <v>237</v>
      </c>
    </row>
    <row r="11" spans="1:49" s="41" customFormat="1" x14ac:dyDescent="0.25">
      <c r="A11" s="17">
        <v>20</v>
      </c>
      <c r="B11" s="18" t="s">
        <v>29</v>
      </c>
      <c r="C11" s="18" t="str">
        <f t="shared" si="0"/>
        <v>SE_animal_rumen</v>
      </c>
      <c r="D11" s="18"/>
      <c r="E11" s="19" t="s">
        <v>70</v>
      </c>
      <c r="F11" s="19" t="s">
        <v>71</v>
      </c>
      <c r="G11" s="18" t="s">
        <v>32</v>
      </c>
      <c r="H11" s="18" t="s">
        <v>67</v>
      </c>
      <c r="I11" s="18" t="s">
        <v>49</v>
      </c>
      <c r="J11" s="18" t="s">
        <v>68</v>
      </c>
      <c r="K11" s="18" t="s">
        <v>55</v>
      </c>
      <c r="L11" s="18" t="s">
        <v>69</v>
      </c>
      <c r="M11" s="38" t="s">
        <v>37</v>
      </c>
      <c r="N11" s="38" t="s">
        <v>37</v>
      </c>
      <c r="O11" s="38" t="s">
        <v>37</v>
      </c>
      <c r="P11" s="38" t="s">
        <v>38</v>
      </c>
      <c r="Q11" s="38" t="s">
        <v>38</v>
      </c>
      <c r="R11" s="38" t="s">
        <v>37</v>
      </c>
      <c r="S11" s="38" t="s">
        <v>38</v>
      </c>
      <c r="T11" s="38" t="s">
        <v>38</v>
      </c>
      <c r="U11" s="38" t="s">
        <v>38</v>
      </c>
      <c r="V11" s="46" t="s">
        <v>38</v>
      </c>
      <c r="W11" s="3" t="s">
        <v>37</v>
      </c>
      <c r="X11" s="19" t="s">
        <v>37</v>
      </c>
      <c r="Y11" s="19" t="s">
        <v>37</v>
      </c>
      <c r="Z11" s="46" t="s">
        <v>38</v>
      </c>
      <c r="AA11" s="20" t="s">
        <v>108</v>
      </c>
      <c r="AB11" s="19" t="s">
        <v>37</v>
      </c>
      <c r="AC11" s="42">
        <v>1</v>
      </c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36" t="s">
        <v>250</v>
      </c>
      <c r="AU11" s="42" t="s">
        <v>237</v>
      </c>
      <c r="AV11" s="42" t="s">
        <v>237</v>
      </c>
      <c r="AW11" s="42" t="s">
        <v>237</v>
      </c>
    </row>
    <row r="12" spans="1:49" x14ac:dyDescent="0.25">
      <c r="A12" s="1">
        <v>40</v>
      </c>
      <c r="B12" s="2" t="s">
        <v>29</v>
      </c>
      <c r="C12" s="2" t="str">
        <f t="shared" si="0"/>
        <v>SE_animal_rumen</v>
      </c>
      <c r="D12" s="2"/>
      <c r="E12" s="3" t="s">
        <v>72</v>
      </c>
      <c r="F12" s="3" t="s">
        <v>73</v>
      </c>
      <c r="G12" s="2" t="s">
        <v>32</v>
      </c>
      <c r="H12" s="2" t="s">
        <v>67</v>
      </c>
      <c r="I12" s="2" t="s">
        <v>49</v>
      </c>
      <c r="J12" s="2" t="s">
        <v>68</v>
      </c>
      <c r="K12" s="2" t="s">
        <v>55</v>
      </c>
      <c r="L12" s="2" t="s">
        <v>69</v>
      </c>
      <c r="M12" s="38" t="s">
        <v>37</v>
      </c>
      <c r="N12" s="38" t="s">
        <v>37</v>
      </c>
      <c r="O12" s="38" t="s">
        <v>37</v>
      </c>
      <c r="P12" s="38" t="s">
        <v>38</v>
      </c>
      <c r="Q12" s="38" t="s">
        <v>38</v>
      </c>
      <c r="R12" s="38" t="s">
        <v>37</v>
      </c>
      <c r="S12" s="38" t="s">
        <v>38</v>
      </c>
      <c r="T12" s="38" t="s">
        <v>38</v>
      </c>
      <c r="U12" s="38" t="s">
        <v>38</v>
      </c>
      <c r="V12" s="3" t="s">
        <v>37</v>
      </c>
      <c r="W12" s="3" t="s">
        <v>37</v>
      </c>
      <c r="X12" s="3" t="s">
        <v>37</v>
      </c>
      <c r="Y12" s="3" t="s">
        <v>37</v>
      </c>
      <c r="Z12" s="3" t="s">
        <v>37</v>
      </c>
      <c r="AA12" s="3" t="s">
        <v>37</v>
      </c>
      <c r="AB12" s="3" t="s">
        <v>37</v>
      </c>
      <c r="AC12" s="37">
        <v>1</v>
      </c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 t="s">
        <v>250</v>
      </c>
      <c r="AU12" s="36" t="s">
        <v>237</v>
      </c>
      <c r="AV12" s="36" t="s">
        <v>237</v>
      </c>
      <c r="AW12" s="36" t="s">
        <v>237</v>
      </c>
    </row>
    <row r="13" spans="1:49" s="32" customFormat="1" ht="15.75" thickBot="1" x14ac:dyDescent="0.3">
      <c r="A13" s="21">
        <v>19</v>
      </c>
      <c r="B13" s="22" t="s">
        <v>29</v>
      </c>
      <c r="C13" s="22" t="str">
        <f t="shared" si="0"/>
        <v>SE_animal_rumen</v>
      </c>
      <c r="D13" s="22"/>
      <c r="E13" s="23" t="s">
        <v>74</v>
      </c>
      <c r="F13" s="23" t="s">
        <v>75</v>
      </c>
      <c r="G13" s="22" t="s">
        <v>32</v>
      </c>
      <c r="H13" s="22" t="s">
        <v>55</v>
      </c>
      <c r="I13" s="22" t="s">
        <v>49</v>
      </c>
      <c r="J13" s="22" t="s">
        <v>49</v>
      </c>
      <c r="K13" s="22" t="s">
        <v>55</v>
      </c>
      <c r="L13" s="22" t="s">
        <v>55</v>
      </c>
      <c r="M13" s="43" t="s">
        <v>37</v>
      </c>
      <c r="N13" s="43" t="s">
        <v>37</v>
      </c>
      <c r="O13" s="43" t="s">
        <v>37</v>
      </c>
      <c r="P13" s="43" t="s">
        <v>38</v>
      </c>
      <c r="Q13" s="43" t="s">
        <v>38</v>
      </c>
      <c r="R13" s="43" t="s">
        <v>108</v>
      </c>
      <c r="S13" s="43" t="s">
        <v>38</v>
      </c>
      <c r="T13" s="43" t="s">
        <v>38</v>
      </c>
      <c r="U13" s="43" t="s">
        <v>38</v>
      </c>
      <c r="V13" s="47" t="s">
        <v>38</v>
      </c>
      <c r="W13" s="47" t="s">
        <v>38</v>
      </c>
      <c r="X13" s="23" t="s">
        <v>37</v>
      </c>
      <c r="Y13" s="23" t="s">
        <v>37</v>
      </c>
      <c r="Z13" s="47" t="s">
        <v>38</v>
      </c>
      <c r="AA13" s="24" t="s">
        <v>108</v>
      </c>
      <c r="AB13" s="23" t="s">
        <v>37</v>
      </c>
      <c r="AC13" s="31">
        <v>1</v>
      </c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 t="s">
        <v>250</v>
      </c>
      <c r="AU13" s="31" t="s">
        <v>237</v>
      </c>
      <c r="AV13" s="31" t="s">
        <v>237</v>
      </c>
      <c r="AW13" s="31" t="s">
        <v>237</v>
      </c>
    </row>
    <row r="14" spans="1:49" s="41" customFormat="1" ht="45" x14ac:dyDescent="0.25">
      <c r="A14" s="5">
        <v>27</v>
      </c>
      <c r="B14" s="6" t="s">
        <v>29</v>
      </c>
      <c r="C14" s="6" t="str">
        <f t="shared" si="0"/>
        <v>SE_animal_unknown</v>
      </c>
      <c r="D14" s="6">
        <v>8</v>
      </c>
      <c r="E14" s="7" t="s">
        <v>76</v>
      </c>
      <c r="F14" s="7" t="s">
        <v>77</v>
      </c>
      <c r="G14" s="6" t="s">
        <v>32</v>
      </c>
      <c r="H14" s="6" t="s">
        <v>78</v>
      </c>
      <c r="I14" s="6" t="s">
        <v>55</v>
      </c>
      <c r="J14" s="6" t="s">
        <v>55</v>
      </c>
      <c r="K14" s="6" t="s">
        <v>79</v>
      </c>
      <c r="L14" s="6" t="s">
        <v>55</v>
      </c>
      <c r="M14" s="38" t="s">
        <v>38</v>
      </c>
      <c r="N14" s="38" t="s">
        <v>38</v>
      </c>
      <c r="O14" s="38" t="s">
        <v>108</v>
      </c>
      <c r="P14" s="38" t="s">
        <v>38</v>
      </c>
      <c r="Q14" s="38" t="s">
        <v>38</v>
      </c>
      <c r="R14" s="38" t="s">
        <v>37</v>
      </c>
      <c r="S14" s="38" t="s">
        <v>38</v>
      </c>
      <c r="T14" s="38" t="s">
        <v>38</v>
      </c>
      <c r="U14" s="38" t="s">
        <v>38</v>
      </c>
      <c r="V14" s="3" t="s">
        <v>37</v>
      </c>
      <c r="W14" s="3" t="s">
        <v>37</v>
      </c>
      <c r="X14" s="7" t="s">
        <v>37</v>
      </c>
      <c r="Y14" s="7" t="s">
        <v>37</v>
      </c>
      <c r="Z14" s="46" t="s">
        <v>38</v>
      </c>
      <c r="AA14" s="4" t="s">
        <v>108</v>
      </c>
      <c r="AB14" s="7" t="s">
        <v>37</v>
      </c>
      <c r="AC14" s="41">
        <v>1</v>
      </c>
      <c r="AD14" s="36" t="str">
        <f t="shared" ref="AD14:AS14" si="3">CONCATENATE("+ (",COUNTIF(M14:M21,"+"),"); - (",COUNTIF(M14:M21,"-"),"); truncated (",COUNTIF(M14:M21,"truncated"),"); other (",COUNTIF(M14:M21,"other"),")")</f>
        <v>+ (8); - (0); truncated (0); other (0)</v>
      </c>
      <c r="AE14" s="36" t="str">
        <f t="shared" si="3"/>
        <v>+ (8); - (0); truncated (0); other (0)</v>
      </c>
      <c r="AF14" s="36" t="str">
        <f t="shared" si="3"/>
        <v>+ (0); - (0); truncated (0); other (8)</v>
      </c>
      <c r="AG14" s="36" t="str">
        <f t="shared" si="3"/>
        <v>+ (7); - (1); truncated (0); other (0)</v>
      </c>
      <c r="AH14" s="36" t="str">
        <f t="shared" si="3"/>
        <v>+ (7); - (1); truncated (0); other (0)</v>
      </c>
      <c r="AI14" s="36" t="str">
        <f t="shared" si="3"/>
        <v>+ (0); - (6); truncated (0); other (2)</v>
      </c>
      <c r="AJ14" s="36" t="str">
        <f t="shared" si="3"/>
        <v>+ (8); - (0); truncated (0); other (0)</v>
      </c>
      <c r="AK14" s="36" t="str">
        <f t="shared" si="3"/>
        <v>+ (8); - (0); truncated (0); other (0)</v>
      </c>
      <c r="AL14" s="36" t="str">
        <f t="shared" si="3"/>
        <v>+ (8); - (0); truncated (0); other (0)</v>
      </c>
      <c r="AM14" s="36" t="str">
        <f t="shared" si="3"/>
        <v>+ (5); - (3); truncated (0); other (0)</v>
      </c>
      <c r="AN14" s="36" t="str">
        <f t="shared" si="3"/>
        <v>+ (5); - (3); truncated (0); other (0)</v>
      </c>
      <c r="AO14" s="36" t="str">
        <f t="shared" si="3"/>
        <v>+ (2); - (6); truncated (0); other (0)</v>
      </c>
      <c r="AP14" s="36" t="str">
        <f t="shared" si="3"/>
        <v>+ (0); - (8); truncated (0); other (0)</v>
      </c>
      <c r="AQ14" s="36" t="str">
        <f t="shared" si="3"/>
        <v>+ (8); - (0); truncated (0); other (0)</v>
      </c>
      <c r="AR14" s="36" t="str">
        <f t="shared" si="3"/>
        <v>+ (2); - (1); truncated (0); other (5)</v>
      </c>
      <c r="AS14" s="36" t="str">
        <f t="shared" si="3"/>
        <v>+ (2); - (6); truncated (0); other (0)</v>
      </c>
      <c r="AT14" s="36" t="s">
        <v>250</v>
      </c>
      <c r="AU14" s="42" t="s">
        <v>237</v>
      </c>
      <c r="AV14" s="42" t="s">
        <v>237</v>
      </c>
      <c r="AW14" s="42" t="s">
        <v>237</v>
      </c>
    </row>
    <row r="15" spans="1:49" s="41" customFormat="1" ht="75" x14ac:dyDescent="0.25">
      <c r="A15" s="13">
        <v>22</v>
      </c>
      <c r="B15" s="14" t="s">
        <v>29</v>
      </c>
      <c r="C15" s="14" t="str">
        <f t="shared" si="0"/>
        <v>SE_animal_unknown</v>
      </c>
      <c r="D15" s="14"/>
      <c r="E15" s="15" t="s">
        <v>80</v>
      </c>
      <c r="F15" s="15" t="s">
        <v>81</v>
      </c>
      <c r="G15" s="14" t="s">
        <v>32</v>
      </c>
      <c r="H15" s="14" t="s">
        <v>82</v>
      </c>
      <c r="I15" s="14" t="s">
        <v>55</v>
      </c>
      <c r="J15" s="14" t="s">
        <v>55</v>
      </c>
      <c r="K15" s="14" t="s">
        <v>79</v>
      </c>
      <c r="L15" s="14" t="s">
        <v>55</v>
      </c>
      <c r="M15" s="38" t="s">
        <v>38</v>
      </c>
      <c r="N15" s="38" t="s">
        <v>38</v>
      </c>
      <c r="O15" s="38" t="s">
        <v>108</v>
      </c>
      <c r="P15" s="38" t="s">
        <v>38</v>
      </c>
      <c r="Q15" s="38" t="s">
        <v>38</v>
      </c>
      <c r="R15" s="38" t="s">
        <v>37</v>
      </c>
      <c r="S15" s="38" t="s">
        <v>38</v>
      </c>
      <c r="T15" s="38" t="s">
        <v>38</v>
      </c>
      <c r="U15" s="38" t="s">
        <v>38</v>
      </c>
      <c r="V15" s="45" t="s">
        <v>38</v>
      </c>
      <c r="W15" s="45" t="s">
        <v>38</v>
      </c>
      <c r="X15" s="45" t="s">
        <v>38</v>
      </c>
      <c r="Y15" s="15" t="s">
        <v>37</v>
      </c>
      <c r="Z15" s="46" t="s">
        <v>38</v>
      </c>
      <c r="AA15" s="16" t="s">
        <v>108</v>
      </c>
      <c r="AB15" s="15" t="s">
        <v>37</v>
      </c>
      <c r="AC15" s="42">
        <v>1</v>
      </c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36" t="s">
        <v>252</v>
      </c>
      <c r="AU15" s="42" t="s">
        <v>237</v>
      </c>
      <c r="AV15" s="42" t="s">
        <v>237</v>
      </c>
      <c r="AW15" s="42" t="s">
        <v>237</v>
      </c>
    </row>
    <row r="16" spans="1:49" s="41" customFormat="1" x14ac:dyDescent="0.25">
      <c r="A16" s="17">
        <v>25</v>
      </c>
      <c r="B16" s="18" t="s">
        <v>29</v>
      </c>
      <c r="C16" s="18" t="str">
        <f t="shared" si="0"/>
        <v>SE_animal_unknown</v>
      </c>
      <c r="D16" s="18"/>
      <c r="E16" s="19" t="s">
        <v>83</v>
      </c>
      <c r="F16" s="19" t="s">
        <v>84</v>
      </c>
      <c r="G16" s="18" t="s">
        <v>32</v>
      </c>
      <c r="H16" s="18" t="s">
        <v>85</v>
      </c>
      <c r="I16" s="18" t="s">
        <v>55</v>
      </c>
      <c r="J16" s="18" t="s">
        <v>55</v>
      </c>
      <c r="K16" s="18" t="s">
        <v>79</v>
      </c>
      <c r="L16" s="18" t="s">
        <v>55</v>
      </c>
      <c r="M16" s="38" t="s">
        <v>38</v>
      </c>
      <c r="N16" s="38" t="s">
        <v>38</v>
      </c>
      <c r="O16" s="38" t="s">
        <v>108</v>
      </c>
      <c r="P16" s="38" t="s">
        <v>38</v>
      </c>
      <c r="Q16" s="38" t="s">
        <v>38</v>
      </c>
      <c r="R16" s="38" t="s">
        <v>108</v>
      </c>
      <c r="S16" s="38" t="s">
        <v>38</v>
      </c>
      <c r="T16" s="38" t="s">
        <v>38</v>
      </c>
      <c r="U16" s="38" t="s">
        <v>38</v>
      </c>
      <c r="V16" s="46" t="s">
        <v>38</v>
      </c>
      <c r="W16" s="3" t="s">
        <v>37</v>
      </c>
      <c r="X16" s="19" t="s">
        <v>37</v>
      </c>
      <c r="Y16" s="19" t="s">
        <v>37</v>
      </c>
      <c r="Z16" s="46" t="s">
        <v>38</v>
      </c>
      <c r="AA16" s="20" t="s">
        <v>108</v>
      </c>
      <c r="AB16" s="19" t="s">
        <v>37</v>
      </c>
      <c r="AC16" s="42">
        <v>1</v>
      </c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6" t="s">
        <v>250</v>
      </c>
      <c r="AU16" s="42" t="s">
        <v>237</v>
      </c>
      <c r="AV16" s="42" t="s">
        <v>237</v>
      </c>
      <c r="AW16" s="42" t="s">
        <v>237</v>
      </c>
    </row>
    <row r="17" spans="1:49" x14ac:dyDescent="0.25">
      <c r="A17" s="1">
        <v>28</v>
      </c>
      <c r="B17" s="2" t="s">
        <v>29</v>
      </c>
      <c r="C17" s="2" t="str">
        <f t="shared" si="0"/>
        <v>SE_animal_unknown</v>
      </c>
      <c r="D17" s="2"/>
      <c r="E17" s="3" t="s">
        <v>86</v>
      </c>
      <c r="F17" s="3" t="s">
        <v>87</v>
      </c>
      <c r="G17" s="2" t="s">
        <v>32</v>
      </c>
      <c r="H17" s="2" t="s">
        <v>78</v>
      </c>
      <c r="I17" s="2" t="s">
        <v>55</v>
      </c>
      <c r="J17" s="2" t="s">
        <v>55</v>
      </c>
      <c r="K17" s="2" t="s">
        <v>79</v>
      </c>
      <c r="L17" s="2" t="s">
        <v>55</v>
      </c>
      <c r="M17" s="38" t="s">
        <v>38</v>
      </c>
      <c r="N17" s="38" t="s">
        <v>38</v>
      </c>
      <c r="O17" s="38" t="s">
        <v>108</v>
      </c>
      <c r="P17" s="38" t="s">
        <v>38</v>
      </c>
      <c r="Q17" s="38" t="s">
        <v>38</v>
      </c>
      <c r="R17" s="38" t="s">
        <v>37</v>
      </c>
      <c r="S17" s="38" t="s">
        <v>38</v>
      </c>
      <c r="T17" s="38" t="s">
        <v>38</v>
      </c>
      <c r="U17" s="38" t="s">
        <v>38</v>
      </c>
      <c r="V17" s="39" t="s">
        <v>38</v>
      </c>
      <c r="W17" s="39" t="s">
        <v>38</v>
      </c>
      <c r="X17" s="3" t="s">
        <v>37</v>
      </c>
      <c r="Y17" s="3" t="s">
        <v>37</v>
      </c>
      <c r="Z17" s="39" t="s">
        <v>38</v>
      </c>
      <c r="AA17" s="4" t="s">
        <v>108</v>
      </c>
      <c r="AB17" s="3" t="s">
        <v>37</v>
      </c>
      <c r="AC17" s="36">
        <v>1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 t="s">
        <v>250</v>
      </c>
      <c r="AU17" s="36" t="s">
        <v>237</v>
      </c>
      <c r="AV17" s="36" t="s">
        <v>237</v>
      </c>
      <c r="AW17" s="36" t="s">
        <v>237</v>
      </c>
    </row>
    <row r="18" spans="1:49" x14ac:dyDescent="0.25">
      <c r="A18" s="1">
        <v>35</v>
      </c>
      <c r="B18" s="2" t="s">
        <v>29</v>
      </c>
      <c r="C18" s="2" t="str">
        <f t="shared" si="0"/>
        <v>SE_animal_unknown</v>
      </c>
      <c r="D18" s="2"/>
      <c r="E18" s="3" t="s">
        <v>88</v>
      </c>
      <c r="F18" s="3" t="s">
        <v>89</v>
      </c>
      <c r="G18" s="2" t="s">
        <v>32</v>
      </c>
      <c r="H18" s="2" t="s">
        <v>78</v>
      </c>
      <c r="I18" s="2" t="s">
        <v>55</v>
      </c>
      <c r="J18" s="2" t="s">
        <v>55</v>
      </c>
      <c r="K18" s="2" t="s">
        <v>79</v>
      </c>
      <c r="L18" s="2" t="s">
        <v>55</v>
      </c>
      <c r="M18" s="38" t="s">
        <v>38</v>
      </c>
      <c r="N18" s="38" t="s">
        <v>38</v>
      </c>
      <c r="O18" s="38" t="s">
        <v>108</v>
      </c>
      <c r="P18" s="38" t="s">
        <v>38</v>
      </c>
      <c r="Q18" s="38" t="s">
        <v>38</v>
      </c>
      <c r="R18" s="38" t="s">
        <v>108</v>
      </c>
      <c r="S18" s="38" t="s">
        <v>38</v>
      </c>
      <c r="T18" s="38" t="s">
        <v>38</v>
      </c>
      <c r="U18" s="38" t="s">
        <v>38</v>
      </c>
      <c r="V18" s="39" t="s">
        <v>38</v>
      </c>
      <c r="W18" s="39" t="s">
        <v>38</v>
      </c>
      <c r="X18" s="3" t="s">
        <v>37</v>
      </c>
      <c r="Y18" s="3" t="s">
        <v>37</v>
      </c>
      <c r="Z18" s="39" t="s">
        <v>38</v>
      </c>
      <c r="AA18" s="4" t="s">
        <v>108</v>
      </c>
      <c r="AB18" s="39" t="s">
        <v>38</v>
      </c>
      <c r="AC18" s="36">
        <v>1</v>
      </c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 t="s">
        <v>250</v>
      </c>
      <c r="AU18" s="36" t="s">
        <v>237</v>
      </c>
      <c r="AV18" s="36" t="s">
        <v>237</v>
      </c>
      <c r="AW18" s="36" t="s">
        <v>237</v>
      </c>
    </row>
    <row r="19" spans="1:49" ht="45" x14ac:dyDescent="0.25">
      <c r="A19" s="1">
        <v>42</v>
      </c>
      <c r="B19" s="2" t="s">
        <v>29</v>
      </c>
      <c r="C19" s="2" t="str">
        <f t="shared" si="0"/>
        <v>SE_animal_unknown</v>
      </c>
      <c r="D19" s="2"/>
      <c r="E19" s="3" t="s">
        <v>90</v>
      </c>
      <c r="F19" s="3" t="s">
        <v>91</v>
      </c>
      <c r="G19" s="2" t="s">
        <v>32</v>
      </c>
      <c r="H19" s="2" t="s">
        <v>78</v>
      </c>
      <c r="I19" s="2" t="s">
        <v>55</v>
      </c>
      <c r="J19" s="2" t="s">
        <v>55</v>
      </c>
      <c r="K19" s="2" t="s">
        <v>79</v>
      </c>
      <c r="L19" s="2" t="s">
        <v>55</v>
      </c>
      <c r="M19" s="38" t="s">
        <v>38</v>
      </c>
      <c r="N19" s="38" t="s">
        <v>38</v>
      </c>
      <c r="O19" s="38" t="s">
        <v>108</v>
      </c>
      <c r="P19" s="38" t="s">
        <v>37</v>
      </c>
      <c r="Q19" s="38" t="s">
        <v>37</v>
      </c>
      <c r="R19" s="38" t="s">
        <v>37</v>
      </c>
      <c r="S19" s="38" t="s">
        <v>38</v>
      </c>
      <c r="T19" s="38" t="s">
        <v>38</v>
      </c>
      <c r="U19" s="38" t="s">
        <v>38</v>
      </c>
      <c r="V19" s="3" t="s">
        <v>37</v>
      </c>
      <c r="W19" s="3" t="s">
        <v>37</v>
      </c>
      <c r="X19" s="3" t="s">
        <v>37</v>
      </c>
      <c r="Y19" s="3" t="s">
        <v>37</v>
      </c>
      <c r="Z19" s="39" t="s">
        <v>38</v>
      </c>
      <c r="AA19" s="39" t="s">
        <v>38</v>
      </c>
      <c r="AB19" s="39" t="s">
        <v>38</v>
      </c>
      <c r="AC19" s="37">
        <v>1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 t="s">
        <v>251</v>
      </c>
      <c r="AU19" s="36" t="s">
        <v>237</v>
      </c>
      <c r="AV19" s="36" t="s">
        <v>237</v>
      </c>
      <c r="AW19" s="36" t="s">
        <v>237</v>
      </c>
    </row>
    <row r="20" spans="1:49" x14ac:dyDescent="0.25">
      <c r="A20" s="1">
        <v>30</v>
      </c>
      <c r="B20" s="2" t="s">
        <v>29</v>
      </c>
      <c r="C20" s="2" t="str">
        <f t="shared" si="0"/>
        <v>SE_animal_unknown</v>
      </c>
      <c r="D20" s="2"/>
      <c r="E20" s="3" t="s">
        <v>92</v>
      </c>
      <c r="F20" s="3" t="s">
        <v>93</v>
      </c>
      <c r="G20" s="2" t="s">
        <v>32</v>
      </c>
      <c r="H20" s="2" t="s">
        <v>82</v>
      </c>
      <c r="I20" s="2" t="s">
        <v>55</v>
      </c>
      <c r="J20" s="2" t="s">
        <v>55</v>
      </c>
      <c r="K20" s="2" t="s">
        <v>79</v>
      </c>
      <c r="L20" s="2" t="s">
        <v>55</v>
      </c>
      <c r="M20" s="38" t="s">
        <v>38</v>
      </c>
      <c r="N20" s="38" t="s">
        <v>38</v>
      </c>
      <c r="O20" s="38" t="s">
        <v>108</v>
      </c>
      <c r="P20" s="38" t="s">
        <v>38</v>
      </c>
      <c r="Q20" s="38" t="s">
        <v>38</v>
      </c>
      <c r="R20" s="38" t="s">
        <v>37</v>
      </c>
      <c r="S20" s="38" t="s">
        <v>38</v>
      </c>
      <c r="T20" s="38" t="s">
        <v>38</v>
      </c>
      <c r="U20" s="38" t="s">
        <v>38</v>
      </c>
      <c r="V20" s="39" t="s">
        <v>38</v>
      </c>
      <c r="W20" s="39" t="s">
        <v>38</v>
      </c>
      <c r="X20" s="39" t="s">
        <v>38</v>
      </c>
      <c r="Y20" s="3" t="s">
        <v>37</v>
      </c>
      <c r="Z20" s="39" t="s">
        <v>38</v>
      </c>
      <c r="AA20" s="3" t="s">
        <v>37</v>
      </c>
      <c r="AB20" s="3" t="s">
        <v>37</v>
      </c>
      <c r="AC20" s="36">
        <v>1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 t="s">
        <v>250</v>
      </c>
      <c r="AU20" s="36" t="s">
        <v>237</v>
      </c>
      <c r="AV20" s="36" t="s">
        <v>237</v>
      </c>
      <c r="AW20" s="36" t="s">
        <v>237</v>
      </c>
    </row>
    <row r="21" spans="1:49" s="32" customFormat="1" ht="15.75" thickBot="1" x14ac:dyDescent="0.3">
      <c r="A21" s="21">
        <v>23</v>
      </c>
      <c r="B21" s="22" t="s">
        <v>29</v>
      </c>
      <c r="C21" s="22" t="str">
        <f t="shared" si="0"/>
        <v>SE_animal_unknown</v>
      </c>
      <c r="D21" s="22"/>
      <c r="E21" s="23" t="s">
        <v>94</v>
      </c>
      <c r="F21" s="23" t="s">
        <v>95</v>
      </c>
      <c r="G21" s="22" t="s">
        <v>32</v>
      </c>
      <c r="H21" s="22" t="s">
        <v>78</v>
      </c>
      <c r="I21" s="22" t="s">
        <v>55</v>
      </c>
      <c r="J21" s="22" t="s">
        <v>55</v>
      </c>
      <c r="K21" s="22" t="s">
        <v>79</v>
      </c>
      <c r="L21" s="22" t="s">
        <v>55</v>
      </c>
      <c r="M21" s="43" t="s">
        <v>38</v>
      </c>
      <c r="N21" s="43" t="s">
        <v>38</v>
      </c>
      <c r="O21" s="43" t="s">
        <v>108</v>
      </c>
      <c r="P21" s="43" t="s">
        <v>38</v>
      </c>
      <c r="Q21" s="43" t="s">
        <v>38</v>
      </c>
      <c r="R21" s="43" t="s">
        <v>37</v>
      </c>
      <c r="S21" s="43" t="s">
        <v>38</v>
      </c>
      <c r="T21" s="43" t="s">
        <v>38</v>
      </c>
      <c r="U21" s="43" t="s">
        <v>38</v>
      </c>
      <c r="V21" s="23" t="s">
        <v>37</v>
      </c>
      <c r="W21" s="47" t="s">
        <v>38</v>
      </c>
      <c r="X21" s="23" t="s">
        <v>37</v>
      </c>
      <c r="Y21" s="23" t="s">
        <v>37</v>
      </c>
      <c r="Z21" s="47" t="s">
        <v>38</v>
      </c>
      <c r="AA21" s="47" t="s">
        <v>38</v>
      </c>
      <c r="AB21" s="23" t="s">
        <v>37</v>
      </c>
      <c r="AC21" s="32">
        <v>1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 t="s">
        <v>250</v>
      </c>
      <c r="AU21" s="31" t="s">
        <v>237</v>
      </c>
      <c r="AV21" s="31" t="s">
        <v>237</v>
      </c>
      <c r="AW21" s="31" t="s">
        <v>237</v>
      </c>
    </row>
    <row r="22" spans="1:49" ht="45" x14ac:dyDescent="0.25">
      <c r="A22" s="1">
        <v>59</v>
      </c>
      <c r="B22" s="2" t="s">
        <v>29</v>
      </c>
      <c r="C22" s="2" t="str">
        <f t="shared" si="0"/>
        <v>SE_human_feces</v>
      </c>
      <c r="D22" s="2">
        <v>2</v>
      </c>
      <c r="E22" s="3" t="s">
        <v>96</v>
      </c>
      <c r="F22" s="3" t="s">
        <v>97</v>
      </c>
      <c r="G22" s="2" t="s">
        <v>98</v>
      </c>
      <c r="H22" s="2" t="s">
        <v>98</v>
      </c>
      <c r="I22" s="2" t="s">
        <v>34</v>
      </c>
      <c r="J22" s="2" t="s">
        <v>99</v>
      </c>
      <c r="K22" s="2" t="s">
        <v>100</v>
      </c>
      <c r="L22" s="2" t="s">
        <v>101</v>
      </c>
      <c r="M22" s="38" t="s">
        <v>37</v>
      </c>
      <c r="N22" s="38" t="s">
        <v>37</v>
      </c>
      <c r="O22" s="38" t="s">
        <v>37</v>
      </c>
      <c r="P22" s="38" t="s">
        <v>37</v>
      </c>
      <c r="Q22" s="38" t="s">
        <v>37</v>
      </c>
      <c r="R22" s="38" t="s">
        <v>37</v>
      </c>
      <c r="S22" s="38" t="s">
        <v>37</v>
      </c>
      <c r="T22" s="38" t="s">
        <v>37</v>
      </c>
      <c r="U22" s="38" t="s">
        <v>37</v>
      </c>
      <c r="V22" s="3" t="s">
        <v>37</v>
      </c>
      <c r="W22" s="3" t="s">
        <v>37</v>
      </c>
      <c r="X22" s="3" t="s">
        <v>37</v>
      </c>
      <c r="Y22" s="3" t="s">
        <v>37</v>
      </c>
      <c r="Z22" s="39" t="s">
        <v>38</v>
      </c>
      <c r="AA22" s="4" t="s">
        <v>108</v>
      </c>
      <c r="AB22" s="3" t="s">
        <v>37</v>
      </c>
      <c r="AC22" s="37">
        <v>1</v>
      </c>
      <c r="AD22" s="36" t="str">
        <f t="shared" ref="AD22:AS22" si="4">CONCATENATE("+ (",COUNTIF(M22:M23,"+"),"); - (",COUNTIF(M22:M23,"-"),"); truncated (",COUNTIF(M22:M23,"truncated"),"); other (",COUNTIF(M22:M23,"other"),")")</f>
        <v>+ (0); - (2); truncated (0); other (0)</v>
      </c>
      <c r="AE22" s="36" t="str">
        <f t="shared" si="4"/>
        <v>+ (0); - (2); truncated (0); other (0)</v>
      </c>
      <c r="AF22" s="36" t="str">
        <f t="shared" si="4"/>
        <v>+ (0); - (2); truncated (0); other (0)</v>
      </c>
      <c r="AG22" s="36" t="str">
        <f t="shared" si="4"/>
        <v>+ (1); - (1); truncated (0); other (0)</v>
      </c>
      <c r="AH22" s="36" t="str">
        <f t="shared" si="4"/>
        <v>+ (1); - (1); truncated (0); other (0)</v>
      </c>
      <c r="AI22" s="36" t="str">
        <f t="shared" si="4"/>
        <v>+ (0); - (1); truncated (1); other (0)</v>
      </c>
      <c r="AJ22" s="36" t="str">
        <f t="shared" si="4"/>
        <v>+ (1); - (1); truncated (0); other (0)</v>
      </c>
      <c r="AK22" s="36" t="str">
        <f t="shared" si="4"/>
        <v>+ (0); - (1); truncated (1); other (0)</v>
      </c>
      <c r="AL22" s="36" t="str">
        <f t="shared" si="4"/>
        <v>+ (1); - (1); truncated (0); other (0)</v>
      </c>
      <c r="AM22" s="36" t="str">
        <f t="shared" si="4"/>
        <v>+ (1); - (1); truncated (0); other (0)</v>
      </c>
      <c r="AN22" s="36" t="str">
        <f t="shared" si="4"/>
        <v>+ (1); - (1); truncated (0); other (0)</v>
      </c>
      <c r="AO22" s="36" t="str">
        <f t="shared" si="4"/>
        <v>+ (0); - (2); truncated (0); other (0)</v>
      </c>
      <c r="AP22" s="36" t="str">
        <f t="shared" si="4"/>
        <v>+ (0); - (2); truncated (0); other (0)</v>
      </c>
      <c r="AQ22" s="36" t="str">
        <f t="shared" si="4"/>
        <v>+ (2); - (0); truncated (0); other (0)</v>
      </c>
      <c r="AR22" s="36" t="str">
        <f t="shared" si="4"/>
        <v>+ (1); - (0); truncated (0); other (1)</v>
      </c>
      <c r="AS22" s="36" t="str">
        <f t="shared" si="4"/>
        <v>+ (0); - (2); truncated (0); other (0)</v>
      </c>
      <c r="AT22" s="36" t="s">
        <v>237</v>
      </c>
      <c r="AU22" s="36" t="s">
        <v>237</v>
      </c>
      <c r="AV22" s="36" t="s">
        <v>237</v>
      </c>
      <c r="AW22" s="36" t="s">
        <v>237</v>
      </c>
    </row>
    <row r="23" spans="1:49" s="32" customFormat="1" ht="15.75" thickBot="1" x14ac:dyDescent="0.3">
      <c r="A23" s="21">
        <v>1</v>
      </c>
      <c r="B23" s="22" t="s">
        <v>29</v>
      </c>
      <c r="C23" s="22" t="str">
        <f t="shared" si="0"/>
        <v>SE_human_feces</v>
      </c>
      <c r="D23" s="22"/>
      <c r="E23" s="23" t="s">
        <v>102</v>
      </c>
      <c r="F23" s="23" t="s">
        <v>103</v>
      </c>
      <c r="G23" s="22" t="s">
        <v>98</v>
      </c>
      <c r="H23" s="22" t="s">
        <v>98</v>
      </c>
      <c r="I23" s="22" t="s">
        <v>34</v>
      </c>
      <c r="J23" s="22" t="s">
        <v>104</v>
      </c>
      <c r="K23" s="22" t="s">
        <v>105</v>
      </c>
      <c r="L23" s="22" t="s">
        <v>55</v>
      </c>
      <c r="M23" s="43" t="s">
        <v>37</v>
      </c>
      <c r="N23" s="43" t="s">
        <v>37</v>
      </c>
      <c r="O23" s="43" t="s">
        <v>37</v>
      </c>
      <c r="P23" s="43" t="s">
        <v>38</v>
      </c>
      <c r="Q23" s="43" t="s">
        <v>38</v>
      </c>
      <c r="R23" s="43" t="s">
        <v>244</v>
      </c>
      <c r="S23" s="43" t="s">
        <v>38</v>
      </c>
      <c r="T23" s="43" t="s">
        <v>244</v>
      </c>
      <c r="U23" s="43" t="s">
        <v>38</v>
      </c>
      <c r="V23" s="47" t="s">
        <v>38</v>
      </c>
      <c r="W23" s="47" t="s">
        <v>38</v>
      </c>
      <c r="X23" s="23" t="s">
        <v>37</v>
      </c>
      <c r="Y23" s="23" t="s">
        <v>37</v>
      </c>
      <c r="Z23" s="47" t="s">
        <v>38</v>
      </c>
      <c r="AA23" s="47" t="s">
        <v>38</v>
      </c>
      <c r="AB23" s="23" t="s">
        <v>37</v>
      </c>
      <c r="AC23" s="31">
        <v>1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 t="s">
        <v>237</v>
      </c>
      <c r="AU23" s="31" t="s">
        <v>237</v>
      </c>
      <c r="AV23" s="31" t="s">
        <v>237</v>
      </c>
      <c r="AW23" s="31" t="s">
        <v>237</v>
      </c>
    </row>
    <row r="24" spans="1:49" s="51" customFormat="1" ht="45.75" thickBot="1" x14ac:dyDescent="0.3">
      <c r="A24" s="28">
        <v>45</v>
      </c>
      <c r="B24" s="29" t="s">
        <v>29</v>
      </c>
      <c r="C24" s="29" t="str">
        <f t="shared" si="0"/>
        <v>SE_human_other</v>
      </c>
      <c r="D24" s="29">
        <v>1</v>
      </c>
      <c r="E24" s="30" t="s">
        <v>106</v>
      </c>
      <c r="F24" s="30" t="s">
        <v>107</v>
      </c>
      <c r="G24" s="29" t="s">
        <v>98</v>
      </c>
      <c r="H24" s="29" t="s">
        <v>98</v>
      </c>
      <c r="I24" s="29" t="s">
        <v>108</v>
      </c>
      <c r="J24" s="29" t="s">
        <v>109</v>
      </c>
      <c r="K24" s="29" t="s">
        <v>55</v>
      </c>
      <c r="L24" s="29" t="s">
        <v>55</v>
      </c>
      <c r="M24" s="48" t="s">
        <v>37</v>
      </c>
      <c r="N24" s="48" t="s">
        <v>37</v>
      </c>
      <c r="O24" s="48" t="s">
        <v>37</v>
      </c>
      <c r="P24" s="48" t="s">
        <v>37</v>
      </c>
      <c r="Q24" s="48" t="s">
        <v>37</v>
      </c>
      <c r="R24" s="48" t="s">
        <v>37</v>
      </c>
      <c r="S24" s="48" t="s">
        <v>37</v>
      </c>
      <c r="T24" s="48" t="s">
        <v>37</v>
      </c>
      <c r="U24" s="48" t="s">
        <v>37</v>
      </c>
      <c r="V24" s="49" t="s">
        <v>38</v>
      </c>
      <c r="W24" s="49" t="s">
        <v>38</v>
      </c>
      <c r="X24" s="49" t="s">
        <v>38</v>
      </c>
      <c r="Y24" s="49" t="s">
        <v>38</v>
      </c>
      <c r="Z24" s="49" t="s">
        <v>38</v>
      </c>
      <c r="AA24" s="49" t="s">
        <v>38</v>
      </c>
      <c r="AB24" s="30" t="s">
        <v>37</v>
      </c>
      <c r="AC24" s="50">
        <v>1</v>
      </c>
      <c r="AD24" s="50" t="str">
        <f t="shared" ref="AD24:AS24" si="5">CONCATENATE("+ (",COUNTIF(M24,"+"),"); - (",COUNTIF(M24,"-"),"); truncated (",COUNTIF(M24,"truncated"),"); other (",COUNTIF(M24,"other"),")")</f>
        <v>+ (0); - (1); truncated (0); other (0)</v>
      </c>
      <c r="AE24" s="50" t="str">
        <f t="shared" si="5"/>
        <v>+ (0); - (1); truncated (0); other (0)</v>
      </c>
      <c r="AF24" s="50" t="str">
        <f t="shared" si="5"/>
        <v>+ (0); - (1); truncated (0); other (0)</v>
      </c>
      <c r="AG24" s="50" t="str">
        <f t="shared" si="5"/>
        <v>+ (0); - (1); truncated (0); other (0)</v>
      </c>
      <c r="AH24" s="50" t="str">
        <f t="shared" si="5"/>
        <v>+ (0); - (1); truncated (0); other (0)</v>
      </c>
      <c r="AI24" s="50" t="str">
        <f t="shared" si="5"/>
        <v>+ (0); - (1); truncated (0); other (0)</v>
      </c>
      <c r="AJ24" s="50" t="str">
        <f t="shared" si="5"/>
        <v>+ (0); - (1); truncated (0); other (0)</v>
      </c>
      <c r="AK24" s="50" t="str">
        <f t="shared" si="5"/>
        <v>+ (0); - (1); truncated (0); other (0)</v>
      </c>
      <c r="AL24" s="50" t="str">
        <f t="shared" si="5"/>
        <v>+ (0); - (1); truncated (0); other (0)</v>
      </c>
      <c r="AM24" s="50" t="str">
        <f t="shared" si="5"/>
        <v>+ (1); - (0); truncated (0); other (0)</v>
      </c>
      <c r="AN24" s="50" t="str">
        <f t="shared" si="5"/>
        <v>+ (1); - (0); truncated (0); other (0)</v>
      </c>
      <c r="AO24" s="50" t="str">
        <f t="shared" si="5"/>
        <v>+ (1); - (0); truncated (0); other (0)</v>
      </c>
      <c r="AP24" s="50" t="str">
        <f t="shared" si="5"/>
        <v>+ (1); - (0); truncated (0); other (0)</v>
      </c>
      <c r="AQ24" s="50" t="str">
        <f t="shared" si="5"/>
        <v>+ (1); - (0); truncated (0); other (0)</v>
      </c>
      <c r="AR24" s="50" t="str">
        <f t="shared" si="5"/>
        <v>+ (1); - (0); truncated (0); other (0)</v>
      </c>
      <c r="AS24" s="50" t="str">
        <f t="shared" si="5"/>
        <v>+ (0); - (1); truncated (0); other (0)</v>
      </c>
      <c r="AT24" s="50" t="s">
        <v>237</v>
      </c>
      <c r="AU24" s="50" t="s">
        <v>237</v>
      </c>
      <c r="AV24" s="50" t="s">
        <v>237</v>
      </c>
      <c r="AW24" s="50" t="s">
        <v>237</v>
      </c>
    </row>
    <row r="25" spans="1:49" ht="45" x14ac:dyDescent="0.25">
      <c r="A25" s="1">
        <v>44</v>
      </c>
      <c r="B25" s="2" t="s">
        <v>29</v>
      </c>
      <c r="C25" s="2" t="str">
        <f t="shared" si="0"/>
        <v>SE_unknown_unknown</v>
      </c>
      <c r="D25" s="2">
        <v>8</v>
      </c>
      <c r="E25" s="3" t="s">
        <v>110</v>
      </c>
      <c r="F25" s="3" t="s">
        <v>111</v>
      </c>
      <c r="G25" s="2" t="s">
        <v>55</v>
      </c>
      <c r="H25" s="2" t="s">
        <v>55</v>
      </c>
      <c r="I25" s="2" t="s">
        <v>55</v>
      </c>
      <c r="J25" s="2" t="s">
        <v>55</v>
      </c>
      <c r="K25" s="2" t="s">
        <v>55</v>
      </c>
      <c r="L25" s="2" t="s">
        <v>55</v>
      </c>
      <c r="M25" s="38" t="s">
        <v>37</v>
      </c>
      <c r="N25" s="38" t="s">
        <v>37</v>
      </c>
      <c r="O25" s="38" t="s">
        <v>37</v>
      </c>
      <c r="P25" s="38" t="s">
        <v>38</v>
      </c>
      <c r="Q25" s="38" t="s">
        <v>38</v>
      </c>
      <c r="R25" s="38" t="s">
        <v>108</v>
      </c>
      <c r="S25" s="38" t="s">
        <v>38</v>
      </c>
      <c r="T25" s="38" t="s">
        <v>38</v>
      </c>
      <c r="U25" s="38" t="s">
        <v>38</v>
      </c>
      <c r="V25" s="3" t="s">
        <v>37</v>
      </c>
      <c r="W25" s="3" t="s">
        <v>37</v>
      </c>
      <c r="X25" s="3" t="s">
        <v>37</v>
      </c>
      <c r="Y25" s="3" t="s">
        <v>37</v>
      </c>
      <c r="Z25" s="3" t="s">
        <v>37</v>
      </c>
      <c r="AA25" s="3" t="s">
        <v>37</v>
      </c>
      <c r="AB25" s="3" t="s">
        <v>37</v>
      </c>
      <c r="AC25" s="37">
        <v>1</v>
      </c>
      <c r="AD25" s="36" t="str">
        <f t="shared" ref="AD25:AS25" si="6">CONCATENATE("+ (",COUNTIF(M25:M32,"+"),"); - (",COUNTIF(M25:M32,"-"),"); truncated (",COUNTIF(M25:M32,"truncated"),"); other (",COUNTIF(M25:M32,"other"),")")</f>
        <v>+ (4); - (4); truncated (0); other (0)</v>
      </c>
      <c r="AE25" s="36" t="str">
        <f t="shared" si="6"/>
        <v>+ (4); - (4); truncated (0); other (0)</v>
      </c>
      <c r="AF25" s="36" t="str">
        <f t="shared" si="6"/>
        <v>+ (0); - (6); truncated (0); other (2)</v>
      </c>
      <c r="AG25" s="36" t="str">
        <f t="shared" si="6"/>
        <v>+ (6); - (2); truncated (0); other (0)</v>
      </c>
      <c r="AH25" s="36" t="str">
        <f t="shared" si="6"/>
        <v>+ (6); - (2); truncated (0); other (0)</v>
      </c>
      <c r="AI25" s="36" t="str">
        <f t="shared" si="6"/>
        <v>+ (0); - (5); truncated (0); other (3)</v>
      </c>
      <c r="AJ25" s="36" t="str">
        <f t="shared" si="6"/>
        <v>+ (8); - (0); truncated (0); other (0)</v>
      </c>
      <c r="AK25" s="36" t="str">
        <f t="shared" si="6"/>
        <v>+ (8); - (0); truncated (0); other (0)</v>
      </c>
      <c r="AL25" s="36" t="str">
        <f t="shared" si="6"/>
        <v>+ (8); - (0); truncated (0); other (0)</v>
      </c>
      <c r="AM25" s="36" t="str">
        <f t="shared" si="6"/>
        <v>+ (7); - (1); truncated (0); other (0)</v>
      </c>
      <c r="AN25" s="36" t="str">
        <f t="shared" si="6"/>
        <v>+ (6); - (2); truncated (0); other (0)</v>
      </c>
      <c r="AO25" s="36" t="str">
        <f t="shared" si="6"/>
        <v>+ (0); - (8); truncated (0); other (0)</v>
      </c>
      <c r="AP25" s="36" t="str">
        <f t="shared" si="6"/>
        <v>+ (0); - (8); truncated (0); other (0)</v>
      </c>
      <c r="AQ25" s="36" t="str">
        <f t="shared" si="6"/>
        <v>+ (7); - (1); truncated (0); other (0)</v>
      </c>
      <c r="AR25" s="36" t="str">
        <f t="shared" si="6"/>
        <v>+ (3); - (1); truncated (0); other (4)</v>
      </c>
      <c r="AS25" s="36" t="str">
        <f t="shared" si="6"/>
        <v>+ (0); - (8); truncated (0); other (0)</v>
      </c>
      <c r="AT25" s="36" t="s">
        <v>250</v>
      </c>
      <c r="AU25" s="36" t="s">
        <v>237</v>
      </c>
      <c r="AV25" s="36" t="s">
        <v>237</v>
      </c>
      <c r="AW25" s="36" t="s">
        <v>237</v>
      </c>
    </row>
    <row r="26" spans="1:49" s="41" customFormat="1" ht="60.75" thickBot="1" x14ac:dyDescent="0.3">
      <c r="A26" s="5">
        <v>26</v>
      </c>
      <c r="B26" s="6" t="s">
        <v>29</v>
      </c>
      <c r="C26" s="6" t="str">
        <f t="shared" si="0"/>
        <v>SE_unknown_unknown</v>
      </c>
      <c r="D26" s="6"/>
      <c r="E26" s="7" t="s">
        <v>112</v>
      </c>
      <c r="F26" s="7" t="s">
        <v>113</v>
      </c>
      <c r="G26" s="6" t="s">
        <v>55</v>
      </c>
      <c r="H26" s="6" t="s">
        <v>55</v>
      </c>
      <c r="I26" s="6" t="s">
        <v>55</v>
      </c>
      <c r="J26" s="6" t="s">
        <v>55</v>
      </c>
      <c r="K26" s="6" t="s">
        <v>55</v>
      </c>
      <c r="L26" s="6" t="s">
        <v>55</v>
      </c>
      <c r="M26" s="38" t="s">
        <v>38</v>
      </c>
      <c r="N26" s="38" t="s">
        <v>38</v>
      </c>
      <c r="O26" s="38" t="s">
        <v>37</v>
      </c>
      <c r="P26" s="38" t="s">
        <v>37</v>
      </c>
      <c r="Q26" s="38" t="s">
        <v>37</v>
      </c>
      <c r="R26" s="38" t="s">
        <v>37</v>
      </c>
      <c r="S26" s="38" t="s">
        <v>38</v>
      </c>
      <c r="T26" s="38" t="s">
        <v>38</v>
      </c>
      <c r="U26" s="38" t="s">
        <v>38</v>
      </c>
      <c r="V26" s="46" t="s">
        <v>38</v>
      </c>
      <c r="W26" s="40" t="s">
        <v>38</v>
      </c>
      <c r="X26" s="7" t="s">
        <v>37</v>
      </c>
      <c r="Y26" s="7" t="s">
        <v>37</v>
      </c>
      <c r="Z26" s="46" t="s">
        <v>38</v>
      </c>
      <c r="AA26" s="4" t="s">
        <v>108</v>
      </c>
      <c r="AB26" s="7" t="s">
        <v>37</v>
      </c>
      <c r="AC26" s="42">
        <v>1</v>
      </c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36" t="s">
        <v>250</v>
      </c>
      <c r="AU26" s="31" t="s">
        <v>238</v>
      </c>
      <c r="AV26" s="42" t="s">
        <v>237</v>
      </c>
      <c r="AW26" s="42" t="s">
        <v>237</v>
      </c>
    </row>
    <row r="27" spans="1:49" s="41" customFormat="1" ht="60.75" thickBot="1" x14ac:dyDescent="0.3">
      <c r="A27" s="13">
        <v>34</v>
      </c>
      <c r="B27" s="14" t="s">
        <v>29</v>
      </c>
      <c r="C27" s="14" t="str">
        <f t="shared" si="0"/>
        <v>SE_unknown_unknown</v>
      </c>
      <c r="D27" s="14"/>
      <c r="E27" s="15" t="s">
        <v>114</v>
      </c>
      <c r="F27" s="15" t="s">
        <v>115</v>
      </c>
      <c r="G27" s="14" t="s">
        <v>55</v>
      </c>
      <c r="H27" s="14" t="s">
        <v>55</v>
      </c>
      <c r="I27" s="14" t="s">
        <v>55</v>
      </c>
      <c r="J27" s="14" t="s">
        <v>55</v>
      </c>
      <c r="K27" s="14" t="s">
        <v>55</v>
      </c>
      <c r="L27" s="14" t="s">
        <v>55</v>
      </c>
      <c r="M27" s="38" t="s">
        <v>38</v>
      </c>
      <c r="N27" s="38" t="s">
        <v>38</v>
      </c>
      <c r="O27" s="38" t="s">
        <v>37</v>
      </c>
      <c r="P27" s="38" t="s">
        <v>37</v>
      </c>
      <c r="Q27" s="38" t="s">
        <v>37</v>
      </c>
      <c r="R27" s="38" t="s">
        <v>37</v>
      </c>
      <c r="S27" s="38" t="s">
        <v>38</v>
      </c>
      <c r="T27" s="38" t="s">
        <v>38</v>
      </c>
      <c r="U27" s="38" t="s">
        <v>38</v>
      </c>
      <c r="V27" s="46" t="s">
        <v>38</v>
      </c>
      <c r="W27" s="46" t="s">
        <v>38</v>
      </c>
      <c r="X27" s="15" t="s">
        <v>37</v>
      </c>
      <c r="Y27" s="15" t="s">
        <v>37</v>
      </c>
      <c r="Z27" s="46" t="s">
        <v>38</v>
      </c>
      <c r="AA27" s="16" t="s">
        <v>108</v>
      </c>
      <c r="AB27" s="15" t="s">
        <v>37</v>
      </c>
      <c r="AC27" s="42">
        <v>1</v>
      </c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36" t="s">
        <v>250</v>
      </c>
      <c r="AU27" s="31" t="s">
        <v>239</v>
      </c>
      <c r="AV27" s="42" t="s">
        <v>237</v>
      </c>
      <c r="AW27" s="42" t="s">
        <v>237</v>
      </c>
    </row>
    <row r="28" spans="1:49" s="41" customFormat="1" x14ac:dyDescent="0.25">
      <c r="A28" s="13">
        <v>31</v>
      </c>
      <c r="B28" s="14" t="s">
        <v>29</v>
      </c>
      <c r="C28" s="14" t="str">
        <f t="shared" si="0"/>
        <v>SE_unknown_unknown</v>
      </c>
      <c r="D28" s="14"/>
      <c r="E28" s="15" t="s">
        <v>116</v>
      </c>
      <c r="F28" s="15" t="s">
        <v>117</v>
      </c>
      <c r="G28" s="14" t="s">
        <v>55</v>
      </c>
      <c r="H28" s="14" t="s">
        <v>55</v>
      </c>
      <c r="I28" s="14" t="s">
        <v>55</v>
      </c>
      <c r="J28" s="14" t="s">
        <v>55</v>
      </c>
      <c r="K28" s="14" t="s">
        <v>55</v>
      </c>
      <c r="L28" s="14" t="s">
        <v>55</v>
      </c>
      <c r="M28" s="38" t="s">
        <v>37</v>
      </c>
      <c r="N28" s="38" t="s">
        <v>37</v>
      </c>
      <c r="O28" s="38" t="s">
        <v>37</v>
      </c>
      <c r="P28" s="38" t="s">
        <v>38</v>
      </c>
      <c r="Q28" s="38" t="s">
        <v>38</v>
      </c>
      <c r="R28" s="38" t="s">
        <v>37</v>
      </c>
      <c r="S28" s="38" t="s">
        <v>38</v>
      </c>
      <c r="T28" s="38" t="s">
        <v>38</v>
      </c>
      <c r="U28" s="38" t="s">
        <v>38</v>
      </c>
      <c r="V28" s="46" t="s">
        <v>38</v>
      </c>
      <c r="W28" s="46" t="s">
        <v>38</v>
      </c>
      <c r="X28" s="15" t="s">
        <v>37</v>
      </c>
      <c r="Y28" s="15" t="s">
        <v>37</v>
      </c>
      <c r="Z28" s="46" t="s">
        <v>38</v>
      </c>
      <c r="AA28" s="45" t="s">
        <v>38</v>
      </c>
      <c r="AB28" s="3" t="s">
        <v>37</v>
      </c>
      <c r="AC28" s="42">
        <v>1</v>
      </c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36" t="s">
        <v>250</v>
      </c>
      <c r="AU28" s="42" t="s">
        <v>237</v>
      </c>
      <c r="AV28" s="42" t="s">
        <v>237</v>
      </c>
      <c r="AW28" s="42" t="s">
        <v>237</v>
      </c>
    </row>
    <row r="29" spans="1:49" s="41" customFormat="1" x14ac:dyDescent="0.25">
      <c r="A29" s="13">
        <v>24</v>
      </c>
      <c r="B29" s="14" t="s">
        <v>29</v>
      </c>
      <c r="C29" s="14" t="str">
        <f t="shared" si="0"/>
        <v>SE_unknown_unknown</v>
      </c>
      <c r="D29" s="14"/>
      <c r="E29" s="15" t="s">
        <v>118</v>
      </c>
      <c r="F29" s="15" t="s">
        <v>119</v>
      </c>
      <c r="G29" s="14" t="s">
        <v>55</v>
      </c>
      <c r="H29" s="14" t="s">
        <v>55</v>
      </c>
      <c r="I29" s="14" t="s">
        <v>55</v>
      </c>
      <c r="J29" s="14" t="s">
        <v>55</v>
      </c>
      <c r="K29" s="14" t="s">
        <v>55</v>
      </c>
      <c r="L29" s="14" t="s">
        <v>55</v>
      </c>
      <c r="M29" s="38" t="s">
        <v>37</v>
      </c>
      <c r="N29" s="38" t="s">
        <v>37</v>
      </c>
      <c r="O29" s="38" t="s">
        <v>37</v>
      </c>
      <c r="P29" s="38" t="s">
        <v>38</v>
      </c>
      <c r="Q29" s="38" t="s">
        <v>38</v>
      </c>
      <c r="R29" s="38" t="s">
        <v>108</v>
      </c>
      <c r="S29" s="38" t="s">
        <v>38</v>
      </c>
      <c r="T29" s="38" t="s">
        <v>38</v>
      </c>
      <c r="U29" s="38" t="s">
        <v>38</v>
      </c>
      <c r="V29" s="45" t="s">
        <v>38</v>
      </c>
      <c r="W29" s="45" t="s">
        <v>38</v>
      </c>
      <c r="X29" s="15" t="s">
        <v>37</v>
      </c>
      <c r="Y29" s="15" t="s">
        <v>37</v>
      </c>
      <c r="Z29" s="46" t="s">
        <v>38</v>
      </c>
      <c r="AA29" s="4" t="s">
        <v>108</v>
      </c>
      <c r="AB29" s="3" t="s">
        <v>37</v>
      </c>
      <c r="AC29" s="42">
        <v>1</v>
      </c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36" t="s">
        <v>250</v>
      </c>
      <c r="AU29" s="42" t="s">
        <v>237</v>
      </c>
      <c r="AV29" s="42" t="s">
        <v>237</v>
      </c>
      <c r="AW29" s="42" t="s">
        <v>237</v>
      </c>
    </row>
    <row r="30" spans="1:49" s="41" customFormat="1" x14ac:dyDescent="0.25">
      <c r="A30" s="13">
        <v>32</v>
      </c>
      <c r="B30" s="14" t="s">
        <v>29</v>
      </c>
      <c r="C30" s="14" t="str">
        <f t="shared" si="0"/>
        <v>SE_unknown_unknown</v>
      </c>
      <c r="D30" s="14"/>
      <c r="E30" s="15" t="s">
        <v>120</v>
      </c>
      <c r="F30" s="15" t="s">
        <v>121</v>
      </c>
      <c r="G30" s="14" t="s">
        <v>55</v>
      </c>
      <c r="H30" s="14" t="s">
        <v>55</v>
      </c>
      <c r="I30" s="14" t="s">
        <v>55</v>
      </c>
      <c r="J30" s="14" t="s">
        <v>55</v>
      </c>
      <c r="K30" s="14" t="s">
        <v>55</v>
      </c>
      <c r="L30" s="14" t="s">
        <v>55</v>
      </c>
      <c r="M30" s="38" t="s">
        <v>37</v>
      </c>
      <c r="N30" s="38" t="s">
        <v>37</v>
      </c>
      <c r="O30" s="38" t="s">
        <v>37</v>
      </c>
      <c r="P30" s="38" t="s">
        <v>38</v>
      </c>
      <c r="Q30" s="38" t="s">
        <v>38</v>
      </c>
      <c r="R30" s="38" t="s">
        <v>108</v>
      </c>
      <c r="S30" s="38" t="s">
        <v>38</v>
      </c>
      <c r="T30" s="38" t="s">
        <v>38</v>
      </c>
      <c r="U30" s="38" t="s">
        <v>38</v>
      </c>
      <c r="V30" s="46" t="s">
        <v>38</v>
      </c>
      <c r="W30" s="46" t="s">
        <v>38</v>
      </c>
      <c r="X30" s="15" t="s">
        <v>37</v>
      </c>
      <c r="Y30" s="15" t="s">
        <v>37</v>
      </c>
      <c r="Z30" s="46" t="s">
        <v>38</v>
      </c>
      <c r="AA30" s="4" t="s">
        <v>108</v>
      </c>
      <c r="AB30" s="15" t="s">
        <v>37</v>
      </c>
      <c r="AC30" s="42">
        <v>1</v>
      </c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36" t="s">
        <v>250</v>
      </c>
      <c r="AU30" s="42" t="s">
        <v>237</v>
      </c>
      <c r="AV30" s="42" t="s">
        <v>237</v>
      </c>
      <c r="AW30" s="42" t="s">
        <v>237</v>
      </c>
    </row>
    <row r="31" spans="1:49" s="41" customFormat="1" x14ac:dyDescent="0.25">
      <c r="A31" s="13">
        <v>38</v>
      </c>
      <c r="B31" s="14" t="s">
        <v>29</v>
      </c>
      <c r="C31" s="14" t="str">
        <f t="shared" si="0"/>
        <v>SE_unknown_unknown</v>
      </c>
      <c r="D31" s="14"/>
      <c r="E31" s="15" t="s">
        <v>122</v>
      </c>
      <c r="F31" s="15" t="s">
        <v>123</v>
      </c>
      <c r="G31" s="14" t="s">
        <v>55</v>
      </c>
      <c r="H31" s="14" t="s">
        <v>55</v>
      </c>
      <c r="I31" s="14" t="s">
        <v>55</v>
      </c>
      <c r="J31" s="14" t="s">
        <v>55</v>
      </c>
      <c r="K31" s="14" t="s">
        <v>55</v>
      </c>
      <c r="L31" s="14" t="s">
        <v>55</v>
      </c>
      <c r="M31" s="38" t="s">
        <v>38</v>
      </c>
      <c r="N31" s="38" t="s">
        <v>38</v>
      </c>
      <c r="O31" s="38" t="s">
        <v>108</v>
      </c>
      <c r="P31" s="38" t="s">
        <v>38</v>
      </c>
      <c r="Q31" s="38" t="s">
        <v>38</v>
      </c>
      <c r="R31" s="38" t="s">
        <v>37</v>
      </c>
      <c r="S31" s="38" t="s">
        <v>38</v>
      </c>
      <c r="T31" s="38" t="s">
        <v>38</v>
      </c>
      <c r="U31" s="38" t="s">
        <v>38</v>
      </c>
      <c r="V31" s="46" t="s">
        <v>38</v>
      </c>
      <c r="W31" s="3" t="s">
        <v>37</v>
      </c>
      <c r="X31" s="15" t="s">
        <v>37</v>
      </c>
      <c r="Y31" s="15" t="s">
        <v>37</v>
      </c>
      <c r="Z31" s="46" t="s">
        <v>38</v>
      </c>
      <c r="AA31" s="45" t="s">
        <v>38</v>
      </c>
      <c r="AB31" s="15" t="s">
        <v>37</v>
      </c>
      <c r="AC31" s="42">
        <v>1</v>
      </c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 t="s">
        <v>250</v>
      </c>
      <c r="AU31" s="42" t="s">
        <v>237</v>
      </c>
      <c r="AV31" s="42" t="s">
        <v>237</v>
      </c>
      <c r="AW31" s="42" t="s">
        <v>237</v>
      </c>
    </row>
    <row r="32" spans="1:49" s="32" customFormat="1" ht="45.75" thickBot="1" x14ac:dyDescent="0.3">
      <c r="A32" s="9">
        <v>41</v>
      </c>
      <c r="B32" s="10" t="s">
        <v>29</v>
      </c>
      <c r="C32" s="10" t="str">
        <f t="shared" si="0"/>
        <v>SE_unknown_unknown</v>
      </c>
      <c r="D32" s="10"/>
      <c r="E32" s="11" t="s">
        <v>124</v>
      </c>
      <c r="F32" s="11" t="s">
        <v>125</v>
      </c>
      <c r="G32" s="10" t="s">
        <v>55</v>
      </c>
      <c r="H32" s="10" t="s">
        <v>55</v>
      </c>
      <c r="I32" s="10" t="s">
        <v>55</v>
      </c>
      <c r="J32" s="10" t="s">
        <v>55</v>
      </c>
      <c r="K32" s="10" t="s">
        <v>55</v>
      </c>
      <c r="L32" s="10" t="s">
        <v>55</v>
      </c>
      <c r="M32" s="43" t="s">
        <v>38</v>
      </c>
      <c r="N32" s="43" t="s">
        <v>38</v>
      </c>
      <c r="O32" s="43" t="s">
        <v>108</v>
      </c>
      <c r="P32" s="43" t="s">
        <v>38</v>
      </c>
      <c r="Q32" s="43" t="s">
        <v>38</v>
      </c>
      <c r="R32" s="43" t="s">
        <v>37</v>
      </c>
      <c r="S32" s="43" t="s">
        <v>38</v>
      </c>
      <c r="T32" s="43" t="s">
        <v>38</v>
      </c>
      <c r="U32" s="43" t="s">
        <v>38</v>
      </c>
      <c r="V32" s="47" t="s">
        <v>38</v>
      </c>
      <c r="W32" s="47" t="s">
        <v>38</v>
      </c>
      <c r="X32" s="23" t="s">
        <v>37</v>
      </c>
      <c r="Y32" s="11" t="s">
        <v>37</v>
      </c>
      <c r="Z32" s="47" t="s">
        <v>38</v>
      </c>
      <c r="AA32" s="44" t="s">
        <v>38</v>
      </c>
      <c r="AB32" s="11" t="s">
        <v>37</v>
      </c>
      <c r="AC32" s="31">
        <v>1</v>
      </c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 t="s">
        <v>253</v>
      </c>
      <c r="AU32" s="31" t="s">
        <v>237</v>
      </c>
      <c r="AV32" s="31" t="s">
        <v>237</v>
      </c>
      <c r="AW32" s="31" t="s">
        <v>237</v>
      </c>
    </row>
    <row r="33" spans="1:49" ht="45" x14ac:dyDescent="0.25">
      <c r="A33" s="1">
        <v>17</v>
      </c>
      <c r="B33" s="2" t="s">
        <v>126</v>
      </c>
      <c r="C33" s="2" t="str">
        <f t="shared" si="0"/>
        <v>SGG_animal_feces</v>
      </c>
      <c r="D33" s="2">
        <v>2</v>
      </c>
      <c r="E33" s="3" t="s">
        <v>127</v>
      </c>
      <c r="F33" s="3" t="s">
        <v>128</v>
      </c>
      <c r="G33" s="2" t="s">
        <v>32</v>
      </c>
      <c r="H33" s="2" t="s">
        <v>129</v>
      </c>
      <c r="I33" s="2" t="s">
        <v>34</v>
      </c>
      <c r="J33" s="2" t="s">
        <v>34</v>
      </c>
      <c r="K33" s="2" t="s">
        <v>79</v>
      </c>
      <c r="L33" s="2" t="s">
        <v>55</v>
      </c>
      <c r="M33" s="38" t="s">
        <v>37</v>
      </c>
      <c r="N33" s="38" t="s">
        <v>38</v>
      </c>
      <c r="O33" s="38" t="s">
        <v>244</v>
      </c>
      <c r="P33" s="38" t="s">
        <v>38</v>
      </c>
      <c r="Q33" s="38" t="s">
        <v>38</v>
      </c>
      <c r="R33" s="38" t="s">
        <v>38</v>
      </c>
      <c r="S33" s="38" t="s">
        <v>38</v>
      </c>
      <c r="T33" s="38" t="s">
        <v>38</v>
      </c>
      <c r="U33" s="38" t="s">
        <v>38</v>
      </c>
      <c r="V33" s="39" t="s">
        <v>38</v>
      </c>
      <c r="W33" s="3" t="s">
        <v>37</v>
      </c>
      <c r="X33" s="39" t="s">
        <v>38</v>
      </c>
      <c r="Y33" s="39" t="s">
        <v>38</v>
      </c>
      <c r="Z33" s="39" t="s">
        <v>38</v>
      </c>
      <c r="AA33" s="39" t="s">
        <v>38</v>
      </c>
      <c r="AB33" s="3" t="s">
        <v>37</v>
      </c>
      <c r="AC33" s="36">
        <v>1</v>
      </c>
      <c r="AD33" s="36" t="str">
        <f t="shared" ref="AD33:AS33" si="7">CONCATENATE("+ (",COUNTIF(M33:M34,"+"),"); - (",COUNTIF(M33:M34,"-"),"); truncated (",COUNTIF(M33:M34,"truncated"),"); other (",COUNTIF(M33:M34,"other"),")")</f>
        <v>+ (0); - (2); truncated (0); other (0)</v>
      </c>
      <c r="AE33" s="36" t="str">
        <f t="shared" si="7"/>
        <v>+ (1); - (1); truncated (0); other (0)</v>
      </c>
      <c r="AF33" s="36" t="str">
        <f t="shared" si="7"/>
        <v>+ (0); - (1); truncated (1); other (0)</v>
      </c>
      <c r="AG33" s="36" t="str">
        <f t="shared" si="7"/>
        <v>+ (1); - (1); truncated (0); other (0)</v>
      </c>
      <c r="AH33" s="36" t="str">
        <f t="shared" si="7"/>
        <v>+ (1); - (1); truncated (0); other (0)</v>
      </c>
      <c r="AI33" s="36" t="str">
        <f t="shared" si="7"/>
        <v>+ (1); - (1); truncated (0); other (0)</v>
      </c>
      <c r="AJ33" s="36" t="str">
        <f t="shared" si="7"/>
        <v>+ (2); - (0); truncated (0); other (0)</v>
      </c>
      <c r="AK33" s="36" t="str">
        <f t="shared" si="7"/>
        <v>+ (2); - (0); truncated (0); other (0)</v>
      </c>
      <c r="AL33" s="36" t="str">
        <f t="shared" si="7"/>
        <v>+ (2); - (0); truncated (0); other (0)</v>
      </c>
      <c r="AM33" s="36" t="str">
        <f t="shared" si="7"/>
        <v>+ (1); - (1); truncated (0); other (0)</v>
      </c>
      <c r="AN33" s="36" t="str">
        <f t="shared" si="7"/>
        <v>+ (1); - (1); truncated (0); other (0)</v>
      </c>
      <c r="AO33" s="36" t="str">
        <f t="shared" si="7"/>
        <v>+ (2); - (0); truncated (0); other (0)</v>
      </c>
      <c r="AP33" s="36" t="str">
        <f t="shared" si="7"/>
        <v>+ (2); - (0); truncated (0); other (0)</v>
      </c>
      <c r="AQ33" s="36" t="str">
        <f t="shared" si="7"/>
        <v>+ (2); - (0); truncated (0); other (0)</v>
      </c>
      <c r="AR33" s="36" t="str">
        <f t="shared" si="7"/>
        <v>+ (2); - (0); truncated (0); other (0)</v>
      </c>
      <c r="AS33" s="36" t="str">
        <f t="shared" si="7"/>
        <v>+ (1); - (1); truncated (0); other (0)</v>
      </c>
      <c r="AT33" s="36" t="s">
        <v>254</v>
      </c>
      <c r="AU33" s="36" t="s">
        <v>237</v>
      </c>
      <c r="AV33" s="36" t="s">
        <v>237</v>
      </c>
      <c r="AW33" s="36" t="s">
        <v>237</v>
      </c>
    </row>
    <row r="34" spans="1:49" s="32" customFormat="1" ht="15.75" thickBot="1" x14ac:dyDescent="0.3">
      <c r="A34" s="26">
        <v>13</v>
      </c>
      <c r="B34" s="25" t="s">
        <v>126</v>
      </c>
      <c r="C34" s="25" t="str">
        <f t="shared" ref="C34:C61" si="8">CONCATENATE(B34,"_",G34,"_",I34)</f>
        <v>SGG_animal_feces</v>
      </c>
      <c r="D34" s="25"/>
      <c r="E34" s="27" t="s">
        <v>130</v>
      </c>
      <c r="F34" s="27" t="s">
        <v>131</v>
      </c>
      <c r="G34" s="25" t="s">
        <v>32</v>
      </c>
      <c r="H34" s="25" t="s">
        <v>132</v>
      </c>
      <c r="I34" s="25" t="s">
        <v>34</v>
      </c>
      <c r="J34" s="25" t="s">
        <v>34</v>
      </c>
      <c r="K34" s="25" t="s">
        <v>105</v>
      </c>
      <c r="L34" s="25" t="s">
        <v>55</v>
      </c>
      <c r="M34" s="43" t="s">
        <v>37</v>
      </c>
      <c r="N34" s="43" t="s">
        <v>37</v>
      </c>
      <c r="O34" s="43" t="s">
        <v>37</v>
      </c>
      <c r="P34" s="43" t="s">
        <v>37</v>
      </c>
      <c r="Q34" s="43" t="s">
        <v>37</v>
      </c>
      <c r="R34" s="43" t="s">
        <v>37</v>
      </c>
      <c r="S34" s="43" t="s">
        <v>38</v>
      </c>
      <c r="T34" s="43" t="s">
        <v>38</v>
      </c>
      <c r="U34" s="43" t="s">
        <v>38</v>
      </c>
      <c r="V34" s="23" t="s">
        <v>37</v>
      </c>
      <c r="W34" s="47" t="s">
        <v>38</v>
      </c>
      <c r="X34" s="47" t="s">
        <v>38</v>
      </c>
      <c r="Y34" s="47" t="s">
        <v>38</v>
      </c>
      <c r="Z34" s="47" t="s">
        <v>38</v>
      </c>
      <c r="AA34" s="47" t="s">
        <v>38</v>
      </c>
      <c r="AB34" s="47" t="s">
        <v>38</v>
      </c>
      <c r="AC34" s="32">
        <v>1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 t="s">
        <v>237</v>
      </c>
      <c r="AU34" s="31" t="s">
        <v>237</v>
      </c>
      <c r="AV34" s="31" t="s">
        <v>237</v>
      </c>
      <c r="AW34" s="31" t="s">
        <v>237</v>
      </c>
    </row>
    <row r="35" spans="1:49" ht="45" x14ac:dyDescent="0.25">
      <c r="A35" s="1">
        <v>55</v>
      </c>
      <c r="B35" s="2" t="s">
        <v>126</v>
      </c>
      <c r="C35" s="2" t="str">
        <f t="shared" si="8"/>
        <v>SGG_animal_other</v>
      </c>
      <c r="D35" s="2">
        <v>2</v>
      </c>
      <c r="E35" s="3" t="s">
        <v>133</v>
      </c>
      <c r="F35" s="3" t="s">
        <v>134</v>
      </c>
      <c r="G35" s="2" t="s">
        <v>32</v>
      </c>
      <c r="H35" s="2" t="s">
        <v>135</v>
      </c>
      <c r="I35" s="2" t="s">
        <v>108</v>
      </c>
      <c r="J35" s="2" t="s">
        <v>136</v>
      </c>
      <c r="K35" s="2" t="s">
        <v>137</v>
      </c>
      <c r="L35" s="2" t="s">
        <v>55</v>
      </c>
      <c r="M35" s="38" t="s">
        <v>38</v>
      </c>
      <c r="N35" s="38" t="s">
        <v>38</v>
      </c>
      <c r="O35" s="38" t="s">
        <v>108</v>
      </c>
      <c r="P35" s="38" t="s">
        <v>38</v>
      </c>
      <c r="Q35" s="38" t="s">
        <v>38</v>
      </c>
      <c r="R35" s="38" t="s">
        <v>108</v>
      </c>
      <c r="S35" s="38" t="s">
        <v>38</v>
      </c>
      <c r="T35" s="38" t="s">
        <v>38</v>
      </c>
      <c r="U35" s="38" t="s">
        <v>38</v>
      </c>
      <c r="V35" s="3" t="s">
        <v>37</v>
      </c>
      <c r="W35" s="3" t="s">
        <v>37</v>
      </c>
      <c r="X35" s="4" t="s">
        <v>108</v>
      </c>
      <c r="Y35" s="39" t="s">
        <v>38</v>
      </c>
      <c r="Z35" s="39" t="s">
        <v>38</v>
      </c>
      <c r="AA35" s="39" t="s">
        <v>38</v>
      </c>
      <c r="AB35" s="3" t="s">
        <v>37</v>
      </c>
      <c r="AC35" s="37">
        <v>1</v>
      </c>
      <c r="AD35" s="36" t="str">
        <f t="shared" ref="AD35:AS35" si="9">CONCATENATE("+ (",COUNTIF(M35:M36,"+"),"); - (",COUNTIF(M35:M36,"-"),"); truncated (",COUNTIF(M35:M36,"truncated"),"); other (",COUNTIF(M35:M36,"other"),")")</f>
        <v>+ (2); - (0); truncated (0); other (0)</v>
      </c>
      <c r="AE35" s="36" t="str">
        <f t="shared" si="9"/>
        <v>+ (2); - (0); truncated (0); other (0)</v>
      </c>
      <c r="AF35" s="36" t="str">
        <f t="shared" si="9"/>
        <v>+ (0); - (0); truncated (0); other (2)</v>
      </c>
      <c r="AG35" s="36" t="str">
        <f t="shared" si="9"/>
        <v>+ (1); - (0); truncated (1); other (0)</v>
      </c>
      <c r="AH35" s="36" t="str">
        <f t="shared" si="9"/>
        <v>+ (2); - (0); truncated (0); other (0)</v>
      </c>
      <c r="AI35" s="36" t="str">
        <f t="shared" si="9"/>
        <v>+ (0); - (0); truncated (1); other (1)</v>
      </c>
      <c r="AJ35" s="36" t="str">
        <f t="shared" si="9"/>
        <v>+ (2); - (0); truncated (0); other (0)</v>
      </c>
      <c r="AK35" s="36" t="str">
        <f t="shared" si="9"/>
        <v>+ (2); - (0); truncated (0); other (0)</v>
      </c>
      <c r="AL35" s="36" t="str">
        <f t="shared" si="9"/>
        <v>+ (2); - (0); truncated (0); other (0)</v>
      </c>
      <c r="AM35" s="36" t="str">
        <f t="shared" si="9"/>
        <v>+ (0); - (2); truncated (0); other (0)</v>
      </c>
      <c r="AN35" s="36" t="str">
        <f t="shared" si="9"/>
        <v>+ (0); - (2); truncated (0); other (0)</v>
      </c>
      <c r="AO35" s="36" t="str">
        <f t="shared" si="9"/>
        <v>+ (0); - (0); truncated (0); other (2)</v>
      </c>
      <c r="AP35" s="36" t="str">
        <f t="shared" si="9"/>
        <v>+ (2); - (0); truncated (0); other (0)</v>
      </c>
      <c r="AQ35" s="36" t="str">
        <f t="shared" si="9"/>
        <v>+ (2); - (0); truncated (0); other (0)</v>
      </c>
      <c r="AR35" s="36" t="str">
        <f t="shared" si="9"/>
        <v>+ (1); - (1); truncated (0); other (0)</v>
      </c>
      <c r="AS35" s="36" t="str">
        <f t="shared" si="9"/>
        <v>+ (0); - (2); truncated (0); other (0)</v>
      </c>
      <c r="AT35" s="36" t="s">
        <v>237</v>
      </c>
      <c r="AU35" s="36" t="s">
        <v>237</v>
      </c>
      <c r="AV35" s="36" t="s">
        <v>237</v>
      </c>
      <c r="AW35" s="36" t="s">
        <v>237</v>
      </c>
    </row>
    <row r="36" spans="1:49" s="32" customFormat="1" ht="30.75" thickBot="1" x14ac:dyDescent="0.3">
      <c r="A36" s="26">
        <v>57</v>
      </c>
      <c r="B36" s="25" t="s">
        <v>126</v>
      </c>
      <c r="C36" s="25" t="str">
        <f t="shared" si="8"/>
        <v>SGG_animal_other</v>
      </c>
      <c r="D36" s="25"/>
      <c r="E36" s="27" t="s">
        <v>138</v>
      </c>
      <c r="F36" s="27" t="s">
        <v>139</v>
      </c>
      <c r="G36" s="25" t="s">
        <v>32</v>
      </c>
      <c r="H36" s="25" t="s">
        <v>135</v>
      </c>
      <c r="I36" s="25" t="s">
        <v>108</v>
      </c>
      <c r="J36" s="25" t="s">
        <v>136</v>
      </c>
      <c r="K36" s="25" t="s">
        <v>137</v>
      </c>
      <c r="L36" s="25" t="s">
        <v>55</v>
      </c>
      <c r="M36" s="43" t="s">
        <v>38</v>
      </c>
      <c r="N36" s="43" t="s">
        <v>38</v>
      </c>
      <c r="O36" s="43" t="s">
        <v>108</v>
      </c>
      <c r="P36" s="43" t="s">
        <v>244</v>
      </c>
      <c r="Q36" s="43" t="s">
        <v>38</v>
      </c>
      <c r="R36" s="43" t="s">
        <v>244</v>
      </c>
      <c r="S36" s="43" t="s">
        <v>38</v>
      </c>
      <c r="T36" s="43" t="s">
        <v>38</v>
      </c>
      <c r="U36" s="43" t="s">
        <v>38</v>
      </c>
      <c r="V36" s="27" t="s">
        <v>37</v>
      </c>
      <c r="W36" s="27" t="s">
        <v>37</v>
      </c>
      <c r="X36" s="52" t="s">
        <v>108</v>
      </c>
      <c r="Y36" s="47" t="s">
        <v>38</v>
      </c>
      <c r="Z36" s="47" t="s">
        <v>38</v>
      </c>
      <c r="AA36" s="23" t="s">
        <v>37</v>
      </c>
      <c r="AB36" s="27" t="s">
        <v>37</v>
      </c>
      <c r="AC36" s="32">
        <v>1</v>
      </c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 t="s">
        <v>237</v>
      </c>
      <c r="AU36" s="31" t="s">
        <v>237</v>
      </c>
      <c r="AV36" s="31" t="s">
        <v>237</v>
      </c>
      <c r="AW36" s="31" t="s">
        <v>237</v>
      </c>
    </row>
    <row r="37" spans="1:49" ht="45" x14ac:dyDescent="0.25">
      <c r="A37" s="1">
        <v>39</v>
      </c>
      <c r="B37" s="2" t="s">
        <v>126</v>
      </c>
      <c r="C37" s="2" t="str">
        <f t="shared" si="8"/>
        <v>SGG_animal_rumen</v>
      </c>
      <c r="D37" s="2">
        <v>6</v>
      </c>
      <c r="E37" s="3" t="s">
        <v>140</v>
      </c>
      <c r="F37" s="3" t="s">
        <v>141</v>
      </c>
      <c r="G37" s="2" t="s">
        <v>32</v>
      </c>
      <c r="H37" s="2" t="s">
        <v>142</v>
      </c>
      <c r="I37" s="2" t="s">
        <v>49</v>
      </c>
      <c r="J37" s="2" t="s">
        <v>49</v>
      </c>
      <c r="K37" s="2" t="s">
        <v>79</v>
      </c>
      <c r="L37" s="2" t="s">
        <v>55</v>
      </c>
      <c r="M37" s="38" t="s">
        <v>38</v>
      </c>
      <c r="N37" s="38" t="s">
        <v>38</v>
      </c>
      <c r="O37" s="38" t="s">
        <v>108</v>
      </c>
      <c r="P37" s="38" t="s">
        <v>38</v>
      </c>
      <c r="Q37" s="38" t="s">
        <v>38</v>
      </c>
      <c r="R37" s="38" t="s">
        <v>38</v>
      </c>
      <c r="S37" s="38" t="s">
        <v>38</v>
      </c>
      <c r="T37" s="38" t="s">
        <v>38</v>
      </c>
      <c r="U37" s="38" t="s">
        <v>38</v>
      </c>
      <c r="V37" s="39" t="s">
        <v>38</v>
      </c>
      <c r="W37" s="3" t="s">
        <v>37</v>
      </c>
      <c r="X37" s="3" t="s">
        <v>37</v>
      </c>
      <c r="Y37" s="39" t="s">
        <v>38</v>
      </c>
      <c r="Z37" s="39" t="s">
        <v>38</v>
      </c>
      <c r="AA37" s="39" t="s">
        <v>38</v>
      </c>
      <c r="AB37" s="39" t="s">
        <v>38</v>
      </c>
      <c r="AC37" s="36">
        <v>1</v>
      </c>
      <c r="AD37" s="36" t="str">
        <f t="shared" ref="AD37:AS37" si="10">CONCATENATE("+ (",COUNTIF(M37:M42,"+"),"); - (",COUNTIF(M37:M42,"-"),"); truncated (",COUNTIF(M37:M42,"truncated"),"); other (",COUNTIF(M37:M42,"other"),")")</f>
        <v>+ (3); - (3); truncated (0); other (0)</v>
      </c>
      <c r="AE37" s="36" t="str">
        <f t="shared" si="10"/>
        <v>+ (6); - (0); truncated (0); other (0)</v>
      </c>
      <c r="AF37" s="36" t="str">
        <f t="shared" si="10"/>
        <v>+ (0); - (0); truncated (0); other (6)</v>
      </c>
      <c r="AG37" s="36" t="str">
        <f t="shared" si="10"/>
        <v>+ (2); - (4); truncated (0); other (0)</v>
      </c>
      <c r="AH37" s="36" t="str">
        <f t="shared" si="10"/>
        <v>+ (5); - (1); truncated (0); other (0)</v>
      </c>
      <c r="AI37" s="36" t="str">
        <f t="shared" si="10"/>
        <v>+ (2); - (4); truncated (0); other (0)</v>
      </c>
      <c r="AJ37" s="36" t="str">
        <f t="shared" si="10"/>
        <v>+ (4); - (2); truncated (0); other (0)</v>
      </c>
      <c r="AK37" s="36" t="str">
        <f t="shared" si="10"/>
        <v>+ (4); - (2); truncated (0); other (0)</v>
      </c>
      <c r="AL37" s="36" t="str">
        <f t="shared" si="10"/>
        <v>+ (4); - (2); truncated (0); other (0)</v>
      </c>
      <c r="AM37" s="36" t="str">
        <f t="shared" si="10"/>
        <v>+ (6); - (0); truncated (0); other (0)</v>
      </c>
      <c r="AN37" s="36" t="str">
        <f t="shared" si="10"/>
        <v>+ (3); - (3); truncated (0); other (0)</v>
      </c>
      <c r="AO37" s="36" t="str">
        <f t="shared" si="10"/>
        <v>+ (4); - (2); truncated (0); other (0)</v>
      </c>
      <c r="AP37" s="36" t="str">
        <f t="shared" si="10"/>
        <v>+ (2); - (4); truncated (0); other (0)</v>
      </c>
      <c r="AQ37" s="36" t="str">
        <f t="shared" si="10"/>
        <v>+ (6); - (0); truncated (0); other (0)</v>
      </c>
      <c r="AR37" s="36" t="str">
        <f t="shared" si="10"/>
        <v>+ (6); - (0); truncated (0); other (0)</v>
      </c>
      <c r="AS37" s="36" t="str">
        <f t="shared" si="10"/>
        <v>+ (6); - (0); truncated (0); other (0)</v>
      </c>
      <c r="AT37" s="36" t="s">
        <v>237</v>
      </c>
      <c r="AU37" s="36" t="s">
        <v>237</v>
      </c>
      <c r="AV37" s="36" t="s">
        <v>237</v>
      </c>
      <c r="AW37" s="36" t="s">
        <v>237</v>
      </c>
    </row>
    <row r="38" spans="1:49" s="41" customFormat="1" x14ac:dyDescent="0.25">
      <c r="A38" s="5">
        <v>43</v>
      </c>
      <c r="B38" s="6" t="s">
        <v>126</v>
      </c>
      <c r="C38" s="6" t="str">
        <f t="shared" si="8"/>
        <v>SGG_animal_rumen</v>
      </c>
      <c r="D38" s="6"/>
      <c r="E38" s="7" t="s">
        <v>143</v>
      </c>
      <c r="F38" s="7" t="s">
        <v>144</v>
      </c>
      <c r="G38" s="6" t="s">
        <v>32</v>
      </c>
      <c r="H38" s="6" t="s">
        <v>142</v>
      </c>
      <c r="I38" s="6" t="s">
        <v>49</v>
      </c>
      <c r="J38" s="6" t="s">
        <v>49</v>
      </c>
      <c r="K38" s="6" t="s">
        <v>79</v>
      </c>
      <c r="L38" s="6" t="s">
        <v>55</v>
      </c>
      <c r="M38" s="38" t="s">
        <v>38</v>
      </c>
      <c r="N38" s="38" t="s">
        <v>38</v>
      </c>
      <c r="O38" s="38" t="s">
        <v>108</v>
      </c>
      <c r="P38" s="38" t="s">
        <v>38</v>
      </c>
      <c r="Q38" s="38" t="s">
        <v>38</v>
      </c>
      <c r="R38" s="38" t="s">
        <v>38</v>
      </c>
      <c r="S38" s="38" t="s">
        <v>38</v>
      </c>
      <c r="T38" s="38" t="s">
        <v>38</v>
      </c>
      <c r="U38" s="38" t="s">
        <v>38</v>
      </c>
      <c r="V38" s="46" t="s">
        <v>38</v>
      </c>
      <c r="W38" s="7" t="s">
        <v>37</v>
      </c>
      <c r="X38" s="3" t="s">
        <v>37</v>
      </c>
      <c r="Y38" s="46" t="s">
        <v>38</v>
      </c>
      <c r="Z38" s="46" t="s">
        <v>38</v>
      </c>
      <c r="AA38" s="46" t="s">
        <v>38</v>
      </c>
      <c r="AB38" s="40" t="s">
        <v>38</v>
      </c>
      <c r="AC38" s="42">
        <v>1</v>
      </c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 t="s">
        <v>237</v>
      </c>
      <c r="AU38" s="42" t="s">
        <v>237</v>
      </c>
      <c r="AV38" s="42" t="s">
        <v>237</v>
      </c>
      <c r="AW38" s="42" t="s">
        <v>237</v>
      </c>
    </row>
    <row r="39" spans="1:49" s="41" customFormat="1" ht="45" x14ac:dyDescent="0.25">
      <c r="A39" s="13">
        <v>29</v>
      </c>
      <c r="B39" s="14" t="s">
        <v>126</v>
      </c>
      <c r="C39" s="14" t="str">
        <f t="shared" si="8"/>
        <v>SGG_animal_rumen</v>
      </c>
      <c r="D39" s="14"/>
      <c r="E39" s="15" t="s">
        <v>145</v>
      </c>
      <c r="F39" s="15" t="s">
        <v>146</v>
      </c>
      <c r="G39" s="14" t="s">
        <v>32</v>
      </c>
      <c r="H39" s="14" t="s">
        <v>147</v>
      </c>
      <c r="I39" s="14" t="s">
        <v>49</v>
      </c>
      <c r="J39" s="14" t="s">
        <v>49</v>
      </c>
      <c r="K39" s="14" t="s">
        <v>55</v>
      </c>
      <c r="L39" s="14" t="s">
        <v>55</v>
      </c>
      <c r="M39" s="38" t="s">
        <v>37</v>
      </c>
      <c r="N39" s="38" t="s">
        <v>38</v>
      </c>
      <c r="O39" s="38" t="s">
        <v>108</v>
      </c>
      <c r="P39" s="38" t="s">
        <v>37</v>
      </c>
      <c r="Q39" s="38" t="s">
        <v>38</v>
      </c>
      <c r="R39" s="38" t="s">
        <v>37</v>
      </c>
      <c r="S39" s="38" t="s">
        <v>38</v>
      </c>
      <c r="T39" s="38" t="s">
        <v>38</v>
      </c>
      <c r="U39" s="38" t="s">
        <v>38</v>
      </c>
      <c r="V39" s="45" t="s">
        <v>38</v>
      </c>
      <c r="W39" s="45" t="s">
        <v>38</v>
      </c>
      <c r="X39" s="45" t="s">
        <v>38</v>
      </c>
      <c r="Y39" s="15" t="s">
        <v>37</v>
      </c>
      <c r="Z39" s="46" t="s">
        <v>38</v>
      </c>
      <c r="AA39" s="46" t="s">
        <v>38</v>
      </c>
      <c r="AB39" s="45" t="s">
        <v>38</v>
      </c>
      <c r="AC39" s="42">
        <v>1</v>
      </c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 t="s">
        <v>240</v>
      </c>
      <c r="AU39" s="42" t="s">
        <v>240</v>
      </c>
      <c r="AV39" s="42" t="s">
        <v>237</v>
      </c>
      <c r="AW39" s="42" t="s">
        <v>237</v>
      </c>
    </row>
    <row r="40" spans="1:49" s="41" customFormat="1" ht="45" x14ac:dyDescent="0.25">
      <c r="A40" s="13">
        <v>33</v>
      </c>
      <c r="B40" s="14" t="s">
        <v>126</v>
      </c>
      <c r="C40" s="14" t="str">
        <f t="shared" si="8"/>
        <v>SGG_animal_rumen</v>
      </c>
      <c r="D40" s="14"/>
      <c r="E40" s="15" t="s">
        <v>148</v>
      </c>
      <c r="F40" s="15" t="s">
        <v>149</v>
      </c>
      <c r="G40" s="14" t="s">
        <v>32</v>
      </c>
      <c r="H40" s="14" t="s">
        <v>147</v>
      </c>
      <c r="I40" s="14" t="s">
        <v>49</v>
      </c>
      <c r="J40" s="14" t="s">
        <v>49</v>
      </c>
      <c r="K40" s="14" t="s">
        <v>55</v>
      </c>
      <c r="L40" s="14" t="s">
        <v>55</v>
      </c>
      <c r="M40" s="38" t="s">
        <v>37</v>
      </c>
      <c r="N40" s="38" t="s">
        <v>38</v>
      </c>
      <c r="O40" s="38" t="s">
        <v>108</v>
      </c>
      <c r="P40" s="38" t="s">
        <v>37</v>
      </c>
      <c r="Q40" s="38" t="s">
        <v>38</v>
      </c>
      <c r="R40" s="38" t="s">
        <v>37</v>
      </c>
      <c r="S40" s="38" t="s">
        <v>38</v>
      </c>
      <c r="T40" s="38" t="s">
        <v>38</v>
      </c>
      <c r="U40" s="38" t="s">
        <v>38</v>
      </c>
      <c r="V40" s="45" t="s">
        <v>38</v>
      </c>
      <c r="W40" s="45" t="s">
        <v>38</v>
      </c>
      <c r="X40" s="45" t="s">
        <v>38</v>
      </c>
      <c r="Y40" s="15" t="s">
        <v>37</v>
      </c>
      <c r="Z40" s="46" t="s">
        <v>38</v>
      </c>
      <c r="AA40" s="46" t="s">
        <v>38</v>
      </c>
      <c r="AB40" s="45" t="s">
        <v>38</v>
      </c>
      <c r="AC40" s="42">
        <v>1</v>
      </c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 t="s">
        <v>241</v>
      </c>
      <c r="AU40" s="42" t="s">
        <v>241</v>
      </c>
      <c r="AV40" s="42" t="s">
        <v>237</v>
      </c>
      <c r="AW40" s="42" t="s">
        <v>237</v>
      </c>
    </row>
    <row r="41" spans="1:49" s="41" customFormat="1" ht="45" x14ac:dyDescent="0.25">
      <c r="A41" s="13">
        <v>37</v>
      </c>
      <c r="B41" s="14" t="s">
        <v>126</v>
      </c>
      <c r="C41" s="14" t="str">
        <f t="shared" si="8"/>
        <v>SGG_animal_rumen</v>
      </c>
      <c r="D41" s="14"/>
      <c r="E41" s="15" t="s">
        <v>150</v>
      </c>
      <c r="F41" s="15" t="s">
        <v>151</v>
      </c>
      <c r="G41" s="14" t="s">
        <v>32</v>
      </c>
      <c r="H41" s="14" t="s">
        <v>147</v>
      </c>
      <c r="I41" s="14" t="s">
        <v>49</v>
      </c>
      <c r="J41" s="14" t="s">
        <v>49</v>
      </c>
      <c r="K41" s="14" t="s">
        <v>55</v>
      </c>
      <c r="L41" s="14" t="s">
        <v>55</v>
      </c>
      <c r="M41" s="38" t="s">
        <v>37</v>
      </c>
      <c r="N41" s="38" t="s">
        <v>38</v>
      </c>
      <c r="O41" s="38" t="s">
        <v>108</v>
      </c>
      <c r="P41" s="38" t="s">
        <v>37</v>
      </c>
      <c r="Q41" s="38" t="s">
        <v>38</v>
      </c>
      <c r="R41" s="38" t="s">
        <v>37</v>
      </c>
      <c r="S41" s="38" t="s">
        <v>37</v>
      </c>
      <c r="T41" s="38" t="s">
        <v>37</v>
      </c>
      <c r="U41" s="38" t="s">
        <v>37</v>
      </c>
      <c r="V41" s="46" t="s">
        <v>38</v>
      </c>
      <c r="W41" s="15" t="s">
        <v>37</v>
      </c>
      <c r="X41" s="45" t="s">
        <v>38</v>
      </c>
      <c r="Y41" s="3" t="s">
        <v>37</v>
      </c>
      <c r="Z41" s="46" t="s">
        <v>38</v>
      </c>
      <c r="AA41" s="46" t="s">
        <v>38</v>
      </c>
      <c r="AB41" s="46" t="s">
        <v>38</v>
      </c>
      <c r="AC41" s="42">
        <v>1</v>
      </c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 t="s">
        <v>242</v>
      </c>
      <c r="AU41" s="42" t="s">
        <v>242</v>
      </c>
      <c r="AV41" s="42" t="s">
        <v>237</v>
      </c>
      <c r="AW41" s="42" t="s">
        <v>237</v>
      </c>
    </row>
    <row r="42" spans="1:49" s="32" customFormat="1" ht="15.75" thickBot="1" x14ac:dyDescent="0.3">
      <c r="A42" s="9">
        <v>21</v>
      </c>
      <c r="B42" s="10" t="s">
        <v>126</v>
      </c>
      <c r="C42" s="10" t="str">
        <f t="shared" si="8"/>
        <v>SGG_animal_rumen</v>
      </c>
      <c r="D42" s="10"/>
      <c r="E42" s="11" t="s">
        <v>152</v>
      </c>
      <c r="F42" s="11" t="s">
        <v>153</v>
      </c>
      <c r="G42" s="10" t="s">
        <v>32</v>
      </c>
      <c r="H42" s="10" t="s">
        <v>147</v>
      </c>
      <c r="I42" s="10" t="s">
        <v>49</v>
      </c>
      <c r="J42" s="10" t="s">
        <v>49</v>
      </c>
      <c r="K42" s="10" t="s">
        <v>55</v>
      </c>
      <c r="L42" s="10" t="s">
        <v>55</v>
      </c>
      <c r="M42" s="43" t="s">
        <v>38</v>
      </c>
      <c r="N42" s="43" t="s">
        <v>38</v>
      </c>
      <c r="O42" s="43" t="s">
        <v>108</v>
      </c>
      <c r="P42" s="43" t="s">
        <v>37</v>
      </c>
      <c r="Q42" s="43" t="s">
        <v>37</v>
      </c>
      <c r="R42" s="43" t="s">
        <v>37</v>
      </c>
      <c r="S42" s="43" t="s">
        <v>37</v>
      </c>
      <c r="T42" s="43" t="s">
        <v>37</v>
      </c>
      <c r="U42" s="43" t="s">
        <v>37</v>
      </c>
      <c r="V42" s="44" t="s">
        <v>38</v>
      </c>
      <c r="W42" s="47" t="s">
        <v>38</v>
      </c>
      <c r="X42" s="47" t="s">
        <v>38</v>
      </c>
      <c r="Y42" s="23" t="s">
        <v>37</v>
      </c>
      <c r="Z42" s="47" t="s">
        <v>38</v>
      </c>
      <c r="AA42" s="47" t="s">
        <v>38</v>
      </c>
      <c r="AB42" s="47" t="s">
        <v>38</v>
      </c>
      <c r="AC42" s="31">
        <v>1</v>
      </c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 t="s">
        <v>237</v>
      </c>
      <c r="AU42" s="31" t="s">
        <v>237</v>
      </c>
      <c r="AV42" s="31" t="s">
        <v>237</v>
      </c>
      <c r="AW42" s="31" t="s">
        <v>237</v>
      </c>
    </row>
    <row r="43" spans="1:49" ht="45" x14ac:dyDescent="0.25">
      <c r="A43" s="1">
        <v>3</v>
      </c>
      <c r="B43" s="2" t="s">
        <v>126</v>
      </c>
      <c r="C43" s="2" t="str">
        <f t="shared" si="8"/>
        <v>SGG_human_blood</v>
      </c>
      <c r="D43" s="2">
        <v>6</v>
      </c>
      <c r="E43" s="3" t="s">
        <v>154</v>
      </c>
      <c r="F43" s="3" t="s">
        <v>155</v>
      </c>
      <c r="G43" s="2" t="s">
        <v>98</v>
      </c>
      <c r="H43" s="2" t="s">
        <v>98</v>
      </c>
      <c r="I43" s="2" t="s">
        <v>156</v>
      </c>
      <c r="J43" s="2" t="s">
        <v>156</v>
      </c>
      <c r="K43" s="2" t="s">
        <v>157</v>
      </c>
      <c r="L43" s="2" t="s">
        <v>55</v>
      </c>
      <c r="M43" s="38" t="s">
        <v>38</v>
      </c>
      <c r="N43" s="38" t="s">
        <v>38</v>
      </c>
      <c r="O43" s="38" t="s">
        <v>38</v>
      </c>
      <c r="P43" s="38" t="s">
        <v>38</v>
      </c>
      <c r="Q43" s="38" t="s">
        <v>38</v>
      </c>
      <c r="R43" s="38" t="s">
        <v>38</v>
      </c>
      <c r="S43" s="38" t="s">
        <v>38</v>
      </c>
      <c r="T43" s="38" t="s">
        <v>38</v>
      </c>
      <c r="U43" s="38" t="s">
        <v>38</v>
      </c>
      <c r="V43" s="39" t="s">
        <v>38</v>
      </c>
      <c r="W43" s="39" t="s">
        <v>38</v>
      </c>
      <c r="X43" s="39" t="s">
        <v>38</v>
      </c>
      <c r="Y43" s="39" t="s">
        <v>38</v>
      </c>
      <c r="Z43" s="39" t="s">
        <v>38</v>
      </c>
      <c r="AA43" s="39" t="s">
        <v>38</v>
      </c>
      <c r="AB43" s="39" t="s">
        <v>38</v>
      </c>
      <c r="AC43" s="36">
        <v>1</v>
      </c>
      <c r="AD43" s="36" t="str">
        <f t="shared" ref="AD43:AS43" si="11">CONCATENATE("+ (",COUNTIF(M43:M48,"+"),"); - (",COUNTIF(M43:M48,"-"),"); truncated (",COUNTIF(M43:M48,"truncated"),"); other (",COUNTIF(M43:M48,"other"),")")</f>
        <v>+ (6); - (0); truncated (0); other (0)</v>
      </c>
      <c r="AE43" s="36" t="str">
        <f t="shared" si="11"/>
        <v>+ (6); - (0); truncated (0); other (0)</v>
      </c>
      <c r="AF43" s="36" t="str">
        <f t="shared" si="11"/>
        <v>+ (6); - (0); truncated (0); other (0)</v>
      </c>
      <c r="AG43" s="36" t="str">
        <f t="shared" si="11"/>
        <v>+ (6); - (0); truncated (0); other (0)</v>
      </c>
      <c r="AH43" s="36" t="str">
        <f t="shared" si="11"/>
        <v>+ (6); - (0); truncated (0); other (0)</v>
      </c>
      <c r="AI43" s="36" t="str">
        <f t="shared" si="11"/>
        <v>+ (6); - (0); truncated (0); other (0)</v>
      </c>
      <c r="AJ43" s="36" t="str">
        <f t="shared" si="11"/>
        <v>+ (6); - (0); truncated (0); other (0)</v>
      </c>
      <c r="AK43" s="36" t="str">
        <f t="shared" si="11"/>
        <v>+ (6); - (0); truncated (0); other (0)</v>
      </c>
      <c r="AL43" s="36" t="str">
        <f t="shared" si="11"/>
        <v>+ (6); - (0); truncated (0); other (0)</v>
      </c>
      <c r="AM43" s="36" t="str">
        <f t="shared" si="11"/>
        <v>+ (6); - (0); truncated (0); other (0)</v>
      </c>
      <c r="AN43" s="36" t="str">
        <f t="shared" si="11"/>
        <v>+ (6); - (0); truncated (0); other (0)</v>
      </c>
      <c r="AO43" s="36" t="str">
        <f t="shared" si="11"/>
        <v>+ (6); - (0); truncated (0); other (0)</v>
      </c>
      <c r="AP43" s="36" t="str">
        <f t="shared" si="11"/>
        <v>+ (6); - (0); truncated (0); other (0)</v>
      </c>
      <c r="AQ43" s="36" t="str">
        <f t="shared" si="11"/>
        <v>+ (6); - (0); truncated (0); other (0)</v>
      </c>
      <c r="AR43" s="36" t="str">
        <f t="shared" si="11"/>
        <v>+ (6); - (0); truncated (0); other (0)</v>
      </c>
      <c r="AS43" s="36" t="str">
        <f t="shared" si="11"/>
        <v>+ (4); - (2); truncated (0); other (0)</v>
      </c>
      <c r="AT43" s="36" t="s">
        <v>237</v>
      </c>
      <c r="AU43" s="36" t="s">
        <v>237</v>
      </c>
      <c r="AV43" s="36" t="s">
        <v>237</v>
      </c>
      <c r="AW43" s="36" t="s">
        <v>237</v>
      </c>
    </row>
    <row r="44" spans="1:49" s="41" customFormat="1" x14ac:dyDescent="0.25">
      <c r="A44" s="5">
        <v>7</v>
      </c>
      <c r="B44" s="6" t="s">
        <v>126</v>
      </c>
      <c r="C44" s="6" t="str">
        <f t="shared" si="8"/>
        <v>SGG_human_blood</v>
      </c>
      <c r="D44" s="6"/>
      <c r="E44" s="7" t="s">
        <v>158</v>
      </c>
      <c r="F44" s="7" t="s">
        <v>159</v>
      </c>
      <c r="G44" s="6" t="s">
        <v>98</v>
      </c>
      <c r="H44" s="6" t="s">
        <v>98</v>
      </c>
      <c r="I44" s="6" t="s">
        <v>156</v>
      </c>
      <c r="J44" s="6" t="s">
        <v>156</v>
      </c>
      <c r="K44" s="6" t="s">
        <v>160</v>
      </c>
      <c r="L44" s="6" t="s">
        <v>55</v>
      </c>
      <c r="M44" s="38" t="s">
        <v>38</v>
      </c>
      <c r="N44" s="38" t="s">
        <v>38</v>
      </c>
      <c r="O44" s="38" t="s">
        <v>38</v>
      </c>
      <c r="P44" s="38" t="s">
        <v>38</v>
      </c>
      <c r="Q44" s="38" t="s">
        <v>38</v>
      </c>
      <c r="R44" s="38" t="s">
        <v>38</v>
      </c>
      <c r="S44" s="38" t="s">
        <v>38</v>
      </c>
      <c r="T44" s="38" t="s">
        <v>38</v>
      </c>
      <c r="U44" s="38" t="s">
        <v>38</v>
      </c>
      <c r="V44" s="46" t="s">
        <v>38</v>
      </c>
      <c r="W44" s="46" t="s">
        <v>38</v>
      </c>
      <c r="X44" s="46" t="s">
        <v>38</v>
      </c>
      <c r="Y44" s="46" t="s">
        <v>38</v>
      </c>
      <c r="Z44" s="46" t="s">
        <v>38</v>
      </c>
      <c r="AA44" s="46" t="s">
        <v>38</v>
      </c>
      <c r="AB44" s="46" t="s">
        <v>38</v>
      </c>
      <c r="AC44" s="42">
        <v>1</v>
      </c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 t="s">
        <v>237</v>
      </c>
      <c r="AU44" s="42" t="s">
        <v>237</v>
      </c>
      <c r="AV44" s="42" t="s">
        <v>237</v>
      </c>
      <c r="AW44" s="42" t="s">
        <v>237</v>
      </c>
    </row>
    <row r="45" spans="1:49" s="41" customFormat="1" x14ac:dyDescent="0.25">
      <c r="A45" s="13">
        <v>52</v>
      </c>
      <c r="B45" s="14" t="s">
        <v>126</v>
      </c>
      <c r="C45" s="14" t="str">
        <f t="shared" si="8"/>
        <v>SGG_human_blood</v>
      </c>
      <c r="D45" s="14"/>
      <c r="E45" s="15" t="s">
        <v>161</v>
      </c>
      <c r="F45" s="15" t="s">
        <v>162</v>
      </c>
      <c r="G45" s="14" t="s">
        <v>98</v>
      </c>
      <c r="H45" s="14" t="s">
        <v>98</v>
      </c>
      <c r="I45" s="14" t="s">
        <v>156</v>
      </c>
      <c r="J45" s="14" t="s">
        <v>163</v>
      </c>
      <c r="K45" s="14" t="s">
        <v>164</v>
      </c>
      <c r="L45" s="14" t="s">
        <v>55</v>
      </c>
      <c r="M45" s="38" t="s">
        <v>38</v>
      </c>
      <c r="N45" s="38" t="s">
        <v>38</v>
      </c>
      <c r="O45" s="38" t="s">
        <v>38</v>
      </c>
      <c r="P45" s="38" t="s">
        <v>38</v>
      </c>
      <c r="Q45" s="38" t="s">
        <v>38</v>
      </c>
      <c r="R45" s="38" t="s">
        <v>38</v>
      </c>
      <c r="S45" s="38" t="s">
        <v>38</v>
      </c>
      <c r="T45" s="38" t="s">
        <v>38</v>
      </c>
      <c r="U45" s="38" t="s">
        <v>38</v>
      </c>
      <c r="V45" s="46" t="s">
        <v>38</v>
      </c>
      <c r="W45" s="46" t="s">
        <v>38</v>
      </c>
      <c r="X45" s="46" t="s">
        <v>38</v>
      </c>
      <c r="Y45" s="46" t="s">
        <v>38</v>
      </c>
      <c r="Z45" s="46" t="s">
        <v>38</v>
      </c>
      <c r="AA45" s="46" t="s">
        <v>38</v>
      </c>
      <c r="AB45" s="15" t="s">
        <v>37</v>
      </c>
      <c r="AC45" s="42">
        <v>1</v>
      </c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 t="s">
        <v>237</v>
      </c>
      <c r="AU45" s="42" t="s">
        <v>237</v>
      </c>
      <c r="AV45" s="42" t="s">
        <v>237</v>
      </c>
      <c r="AW45" s="42" t="s">
        <v>237</v>
      </c>
    </row>
    <row r="46" spans="1:49" s="41" customFormat="1" x14ac:dyDescent="0.25">
      <c r="A46" s="13">
        <v>60</v>
      </c>
      <c r="B46" s="14" t="s">
        <v>126</v>
      </c>
      <c r="C46" s="14" t="str">
        <f t="shared" si="8"/>
        <v>SGG_human_blood</v>
      </c>
      <c r="D46" s="14"/>
      <c r="E46" s="15" t="s">
        <v>165</v>
      </c>
      <c r="F46" s="15" t="s">
        <v>166</v>
      </c>
      <c r="G46" s="14" t="s">
        <v>98</v>
      </c>
      <c r="H46" s="14" t="s">
        <v>98</v>
      </c>
      <c r="I46" s="14" t="s">
        <v>156</v>
      </c>
      <c r="J46" s="14" t="s">
        <v>167</v>
      </c>
      <c r="K46" s="14" t="s">
        <v>164</v>
      </c>
      <c r="L46" s="14" t="s">
        <v>55</v>
      </c>
      <c r="M46" s="38" t="s">
        <v>38</v>
      </c>
      <c r="N46" s="38" t="s">
        <v>38</v>
      </c>
      <c r="O46" s="38" t="s">
        <v>38</v>
      </c>
      <c r="P46" s="38" t="s">
        <v>38</v>
      </c>
      <c r="Q46" s="38" t="s">
        <v>38</v>
      </c>
      <c r="R46" s="38" t="s">
        <v>38</v>
      </c>
      <c r="S46" s="38" t="s">
        <v>38</v>
      </c>
      <c r="T46" s="38" t="s">
        <v>38</v>
      </c>
      <c r="U46" s="38" t="s">
        <v>38</v>
      </c>
      <c r="V46" s="46" t="s">
        <v>38</v>
      </c>
      <c r="W46" s="46" t="s">
        <v>38</v>
      </c>
      <c r="X46" s="46" t="s">
        <v>38</v>
      </c>
      <c r="Y46" s="46" t="s">
        <v>38</v>
      </c>
      <c r="Z46" s="46" t="s">
        <v>38</v>
      </c>
      <c r="AA46" s="46" t="s">
        <v>38</v>
      </c>
      <c r="AB46" s="46" t="s">
        <v>38</v>
      </c>
      <c r="AC46" s="42">
        <v>1</v>
      </c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 t="s">
        <v>237</v>
      </c>
      <c r="AU46" s="42" t="s">
        <v>237</v>
      </c>
      <c r="AV46" s="42" t="s">
        <v>237</v>
      </c>
      <c r="AW46" s="42" t="s">
        <v>237</v>
      </c>
    </row>
    <row r="47" spans="1:49" s="41" customFormat="1" ht="30" x14ac:dyDescent="0.25">
      <c r="A47" s="13">
        <v>46</v>
      </c>
      <c r="B47" s="14" t="s">
        <v>126</v>
      </c>
      <c r="C47" s="14" t="str">
        <f t="shared" si="8"/>
        <v>SGG_human_blood</v>
      </c>
      <c r="D47" s="14"/>
      <c r="E47" s="15" t="s">
        <v>168</v>
      </c>
      <c r="F47" s="15" t="s">
        <v>169</v>
      </c>
      <c r="G47" s="14" t="s">
        <v>98</v>
      </c>
      <c r="H47" s="14" t="s">
        <v>98</v>
      </c>
      <c r="I47" s="14" t="s">
        <v>156</v>
      </c>
      <c r="J47" s="14" t="s">
        <v>170</v>
      </c>
      <c r="K47" s="14" t="s">
        <v>36</v>
      </c>
      <c r="L47" s="14" t="s">
        <v>55</v>
      </c>
      <c r="M47" s="38" t="s">
        <v>38</v>
      </c>
      <c r="N47" s="38" t="s">
        <v>38</v>
      </c>
      <c r="O47" s="38" t="s">
        <v>38</v>
      </c>
      <c r="P47" s="38" t="s">
        <v>38</v>
      </c>
      <c r="Q47" s="38" t="s">
        <v>38</v>
      </c>
      <c r="R47" s="38" t="s">
        <v>38</v>
      </c>
      <c r="S47" s="38" t="s">
        <v>38</v>
      </c>
      <c r="T47" s="38" t="s">
        <v>38</v>
      </c>
      <c r="U47" s="38" t="s">
        <v>38</v>
      </c>
      <c r="V47" s="46" t="s">
        <v>38</v>
      </c>
      <c r="W47" s="46" t="s">
        <v>38</v>
      </c>
      <c r="X47" s="46" t="s">
        <v>38</v>
      </c>
      <c r="Y47" s="45" t="s">
        <v>38</v>
      </c>
      <c r="Z47" s="46" t="s">
        <v>38</v>
      </c>
      <c r="AA47" s="46" t="s">
        <v>38</v>
      </c>
      <c r="AB47" s="3" t="s">
        <v>37</v>
      </c>
      <c r="AC47" s="42">
        <v>1</v>
      </c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 t="s">
        <v>237</v>
      </c>
      <c r="AU47" s="42" t="s">
        <v>243</v>
      </c>
      <c r="AV47" s="42" t="s">
        <v>237</v>
      </c>
      <c r="AW47" s="42" t="s">
        <v>237</v>
      </c>
    </row>
    <row r="48" spans="1:49" s="32" customFormat="1" ht="15.75" thickBot="1" x14ac:dyDescent="0.3">
      <c r="A48" s="9">
        <v>2</v>
      </c>
      <c r="B48" s="10" t="s">
        <v>126</v>
      </c>
      <c r="C48" s="10" t="str">
        <f t="shared" si="8"/>
        <v>SGG_human_blood</v>
      </c>
      <c r="D48" s="10"/>
      <c r="E48" s="11" t="s">
        <v>171</v>
      </c>
      <c r="F48" s="11" t="s">
        <v>172</v>
      </c>
      <c r="G48" s="10" t="s">
        <v>98</v>
      </c>
      <c r="H48" s="10" t="s">
        <v>98</v>
      </c>
      <c r="I48" s="10" t="s">
        <v>156</v>
      </c>
      <c r="J48" s="10" t="s">
        <v>156</v>
      </c>
      <c r="K48" s="10" t="s">
        <v>164</v>
      </c>
      <c r="L48" s="10" t="s">
        <v>55</v>
      </c>
      <c r="M48" s="43" t="s">
        <v>38</v>
      </c>
      <c r="N48" s="43" t="s">
        <v>38</v>
      </c>
      <c r="O48" s="43" t="s">
        <v>38</v>
      </c>
      <c r="P48" s="43" t="s">
        <v>38</v>
      </c>
      <c r="Q48" s="43" t="s">
        <v>38</v>
      </c>
      <c r="R48" s="43" t="s">
        <v>38</v>
      </c>
      <c r="S48" s="43" t="s">
        <v>38</v>
      </c>
      <c r="T48" s="43" t="s">
        <v>38</v>
      </c>
      <c r="U48" s="43" t="s">
        <v>38</v>
      </c>
      <c r="V48" s="47" t="s">
        <v>38</v>
      </c>
      <c r="W48" s="47" t="s">
        <v>38</v>
      </c>
      <c r="X48" s="47" t="s">
        <v>38</v>
      </c>
      <c r="Y48" s="44" t="s">
        <v>38</v>
      </c>
      <c r="Z48" s="47" t="s">
        <v>38</v>
      </c>
      <c r="AA48" s="47" t="s">
        <v>38</v>
      </c>
      <c r="AB48" s="47" t="s">
        <v>38</v>
      </c>
      <c r="AC48" s="31">
        <v>1</v>
      </c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 t="s">
        <v>237</v>
      </c>
      <c r="AU48" s="31" t="s">
        <v>237</v>
      </c>
      <c r="AV48" s="31" t="s">
        <v>237</v>
      </c>
      <c r="AW48" s="31" t="s">
        <v>237</v>
      </c>
    </row>
    <row r="49" spans="1:49" ht="45" x14ac:dyDescent="0.25">
      <c r="A49" s="1">
        <v>16</v>
      </c>
      <c r="B49" s="2" t="s">
        <v>126</v>
      </c>
      <c r="C49" s="2" t="str">
        <f t="shared" si="8"/>
        <v>SGG_human_feces</v>
      </c>
      <c r="D49" s="2">
        <v>2</v>
      </c>
      <c r="E49" s="3" t="s">
        <v>173</v>
      </c>
      <c r="F49" s="3" t="s">
        <v>174</v>
      </c>
      <c r="G49" s="2" t="s">
        <v>98</v>
      </c>
      <c r="H49" s="2" t="s">
        <v>98</v>
      </c>
      <c r="I49" s="2" t="s">
        <v>34</v>
      </c>
      <c r="J49" s="2" t="s">
        <v>34</v>
      </c>
      <c r="K49" s="2" t="s">
        <v>175</v>
      </c>
      <c r="L49" s="2" t="s">
        <v>55</v>
      </c>
      <c r="M49" s="38" t="s">
        <v>37</v>
      </c>
      <c r="N49" s="38" t="s">
        <v>37</v>
      </c>
      <c r="O49" s="38" t="s">
        <v>37</v>
      </c>
      <c r="P49" s="38" t="s">
        <v>37</v>
      </c>
      <c r="Q49" s="38" t="s">
        <v>37</v>
      </c>
      <c r="R49" s="38" t="s">
        <v>37</v>
      </c>
      <c r="S49" s="38" t="s">
        <v>38</v>
      </c>
      <c r="T49" s="38" t="s">
        <v>38</v>
      </c>
      <c r="U49" s="38" t="s">
        <v>38</v>
      </c>
      <c r="V49" s="3" t="s">
        <v>37</v>
      </c>
      <c r="W49" s="3" t="s">
        <v>37</v>
      </c>
      <c r="X49" s="3" t="s">
        <v>37</v>
      </c>
      <c r="Y49" s="3" t="s">
        <v>37</v>
      </c>
      <c r="Z49" s="39" t="s">
        <v>38</v>
      </c>
      <c r="AA49" s="39" t="s">
        <v>38</v>
      </c>
      <c r="AB49" s="3" t="s">
        <v>37</v>
      </c>
      <c r="AC49" s="37">
        <v>1</v>
      </c>
      <c r="AD49" s="36" t="str">
        <f t="shared" ref="AD49:AS49" si="12">CONCATENATE("+ (",COUNTIF(M49:M50,"+"),"); - (",COUNTIF(M49:M50,"-"),"); truncated (",COUNTIF(M49:M50,"truncated"),"); other (",COUNTIF(M49:M50,"other"),")")</f>
        <v>+ (0); - (2); truncated (0); other (0)</v>
      </c>
      <c r="AE49" s="36" t="str">
        <f t="shared" si="12"/>
        <v>+ (0); - (2); truncated (0); other (0)</v>
      </c>
      <c r="AF49" s="36" t="str">
        <f t="shared" si="12"/>
        <v>+ (0); - (2); truncated (0); other (0)</v>
      </c>
      <c r="AG49" s="36" t="str">
        <f t="shared" si="12"/>
        <v>+ (0); - (2); truncated (0); other (0)</v>
      </c>
      <c r="AH49" s="36" t="str">
        <f t="shared" si="12"/>
        <v>+ (0); - (2); truncated (0); other (0)</v>
      </c>
      <c r="AI49" s="36" t="str">
        <f t="shared" si="12"/>
        <v>+ (0); - (2); truncated (0); other (0)</v>
      </c>
      <c r="AJ49" s="36" t="str">
        <f t="shared" si="12"/>
        <v>+ (1); - (1); truncated (0); other (0)</v>
      </c>
      <c r="AK49" s="36" t="str">
        <f t="shared" si="12"/>
        <v>+ (1); - (1); truncated (0); other (0)</v>
      </c>
      <c r="AL49" s="36" t="str">
        <f t="shared" si="12"/>
        <v>+ (1); - (1); truncated (0); other (0)</v>
      </c>
      <c r="AM49" s="36" t="str">
        <f t="shared" si="12"/>
        <v>+ (0); - (2); truncated (0); other (0)</v>
      </c>
      <c r="AN49" s="36" t="str">
        <f t="shared" si="12"/>
        <v>+ (0); - (2); truncated (0); other (0)</v>
      </c>
      <c r="AO49" s="36" t="str">
        <f t="shared" si="12"/>
        <v>+ (0); - (2); truncated (0); other (0)</v>
      </c>
      <c r="AP49" s="36" t="str">
        <f t="shared" si="12"/>
        <v>+ (0); - (2); truncated (0); other (0)</v>
      </c>
      <c r="AQ49" s="36" t="str">
        <f t="shared" si="12"/>
        <v>+ (2); - (0); truncated (0); other (0)</v>
      </c>
      <c r="AR49" s="36" t="str">
        <f t="shared" si="12"/>
        <v>+ (2); - (0); truncated (0); other (0)</v>
      </c>
      <c r="AS49" s="36" t="str">
        <f t="shared" si="12"/>
        <v>+ (0); - (2); truncated (0); other (0)</v>
      </c>
      <c r="AT49" s="36" t="s">
        <v>237</v>
      </c>
      <c r="AU49" s="36" t="s">
        <v>237</v>
      </c>
      <c r="AV49" s="36" t="s">
        <v>237</v>
      </c>
      <c r="AW49" s="36" t="s">
        <v>237</v>
      </c>
    </row>
    <row r="50" spans="1:49" s="32" customFormat="1" ht="15.75" thickBot="1" x14ac:dyDescent="0.3">
      <c r="A50" s="26">
        <v>58</v>
      </c>
      <c r="B50" s="25" t="s">
        <v>126</v>
      </c>
      <c r="C50" s="25" t="str">
        <f t="shared" si="8"/>
        <v>SGG_human_feces</v>
      </c>
      <c r="D50" s="25"/>
      <c r="E50" s="27" t="s">
        <v>176</v>
      </c>
      <c r="F50" s="27" t="s">
        <v>177</v>
      </c>
      <c r="G50" s="25" t="s">
        <v>98</v>
      </c>
      <c r="H50" s="25" t="s">
        <v>98</v>
      </c>
      <c r="I50" s="25" t="s">
        <v>34</v>
      </c>
      <c r="J50" s="25" t="s">
        <v>34</v>
      </c>
      <c r="K50" s="25" t="s">
        <v>175</v>
      </c>
      <c r="L50" s="25" t="s">
        <v>55</v>
      </c>
      <c r="M50" s="43" t="s">
        <v>37</v>
      </c>
      <c r="N50" s="43" t="s">
        <v>37</v>
      </c>
      <c r="O50" s="43" t="s">
        <v>37</v>
      </c>
      <c r="P50" s="43" t="s">
        <v>37</v>
      </c>
      <c r="Q50" s="43" t="s">
        <v>37</v>
      </c>
      <c r="R50" s="43" t="s">
        <v>37</v>
      </c>
      <c r="S50" s="43" t="s">
        <v>37</v>
      </c>
      <c r="T50" s="43" t="s">
        <v>37</v>
      </c>
      <c r="U50" s="43" t="s">
        <v>37</v>
      </c>
      <c r="V50" s="23" t="s">
        <v>37</v>
      </c>
      <c r="W50" s="23" t="s">
        <v>37</v>
      </c>
      <c r="X50" s="23" t="s">
        <v>37</v>
      </c>
      <c r="Y50" s="27" t="s">
        <v>37</v>
      </c>
      <c r="Z50" s="47" t="s">
        <v>38</v>
      </c>
      <c r="AA50" s="47" t="s">
        <v>38</v>
      </c>
      <c r="AB50" s="23" t="s">
        <v>37</v>
      </c>
      <c r="AC50" s="32">
        <v>1</v>
      </c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 t="s">
        <v>237</v>
      </c>
      <c r="AU50" s="31" t="s">
        <v>237</v>
      </c>
      <c r="AV50" s="31" t="s">
        <v>237</v>
      </c>
      <c r="AW50" s="31" t="s">
        <v>237</v>
      </c>
    </row>
    <row r="51" spans="1:49" ht="45" x14ac:dyDescent="0.25">
      <c r="A51" s="1">
        <v>53</v>
      </c>
      <c r="B51" s="2" t="s">
        <v>178</v>
      </c>
      <c r="C51" s="2" t="str">
        <f t="shared" si="8"/>
        <v>SGM_food_food</v>
      </c>
      <c r="D51" s="2">
        <v>2</v>
      </c>
      <c r="E51" s="3" t="s">
        <v>179</v>
      </c>
      <c r="F51" s="3" t="s">
        <v>180</v>
      </c>
      <c r="G51" s="2" t="s">
        <v>181</v>
      </c>
      <c r="H51" s="2" t="s">
        <v>182</v>
      </c>
      <c r="I51" s="2" t="s">
        <v>181</v>
      </c>
      <c r="J51" s="2" t="s">
        <v>182</v>
      </c>
      <c r="K51" s="2" t="s">
        <v>183</v>
      </c>
      <c r="L51" s="2" t="s">
        <v>55</v>
      </c>
      <c r="M51" s="38" t="s">
        <v>37</v>
      </c>
      <c r="N51" s="38" t="s">
        <v>37</v>
      </c>
      <c r="O51" s="38" t="s">
        <v>37</v>
      </c>
      <c r="P51" s="38" t="s">
        <v>37</v>
      </c>
      <c r="Q51" s="38" t="s">
        <v>37</v>
      </c>
      <c r="R51" s="38" t="s">
        <v>37</v>
      </c>
      <c r="S51" s="38" t="s">
        <v>37</v>
      </c>
      <c r="T51" s="38" t="s">
        <v>37</v>
      </c>
      <c r="U51" s="38" t="s">
        <v>37</v>
      </c>
      <c r="V51" s="3" t="s">
        <v>37</v>
      </c>
      <c r="W51" s="3" t="s">
        <v>37</v>
      </c>
      <c r="X51" s="3" t="s">
        <v>37</v>
      </c>
      <c r="Y51" s="3" t="s">
        <v>37</v>
      </c>
      <c r="Z51" s="39" t="s">
        <v>38</v>
      </c>
      <c r="AA51" s="4" t="s">
        <v>108</v>
      </c>
      <c r="AB51" s="3" t="s">
        <v>37</v>
      </c>
      <c r="AC51" s="37">
        <v>1</v>
      </c>
      <c r="AD51" s="36" t="str">
        <f t="shared" ref="AD51:AS51" si="13">CONCATENATE("+ (",COUNTIF(M51:M52,"+"),"); - (",COUNTIF(M51:M52,"-"),"); truncated (",COUNTIF(M51:M52,"truncated"),"); other (",COUNTIF(M51:M52,"other"),")")</f>
        <v>+ (0); - (2); truncated (0); other (0)</v>
      </c>
      <c r="AE51" s="36" t="str">
        <f t="shared" si="13"/>
        <v>+ (0); - (2); truncated (0); other (0)</v>
      </c>
      <c r="AF51" s="36" t="str">
        <f t="shared" si="13"/>
        <v>+ (0); - (2); truncated (0); other (0)</v>
      </c>
      <c r="AG51" s="36" t="str">
        <f t="shared" si="13"/>
        <v>+ (0); - (2); truncated (0); other (0)</v>
      </c>
      <c r="AH51" s="36" t="str">
        <f t="shared" si="13"/>
        <v>+ (0); - (2); truncated (0); other (0)</v>
      </c>
      <c r="AI51" s="36" t="str">
        <f t="shared" si="13"/>
        <v>+ (0); - (2); truncated (0); other (0)</v>
      </c>
      <c r="AJ51" s="36" t="str">
        <f t="shared" si="13"/>
        <v>+ (1); - (1); truncated (0); other (0)</v>
      </c>
      <c r="AK51" s="36" t="str">
        <f t="shared" si="13"/>
        <v>+ (1); - (1); truncated (0); other (0)</v>
      </c>
      <c r="AL51" s="36" t="str">
        <f t="shared" si="13"/>
        <v>+ (1); - (1); truncated (0); other (0)</v>
      </c>
      <c r="AM51" s="36" t="str">
        <f t="shared" si="13"/>
        <v>+ (0); - (2); truncated (0); other (0)</v>
      </c>
      <c r="AN51" s="36" t="str">
        <f t="shared" si="13"/>
        <v>+ (0); - (2); truncated (0); other (0)</v>
      </c>
      <c r="AO51" s="36" t="str">
        <f t="shared" si="13"/>
        <v>+ (0); - (2); truncated (0); other (0)</v>
      </c>
      <c r="AP51" s="36" t="str">
        <f t="shared" si="13"/>
        <v>+ (0); - (2); truncated (0); other (0)</v>
      </c>
      <c r="AQ51" s="36" t="str">
        <f t="shared" si="13"/>
        <v>+ (2); - (0); truncated (0); other (0)</v>
      </c>
      <c r="AR51" s="36" t="str">
        <f t="shared" si="13"/>
        <v>+ (1); - (0); truncated (0); other (1)</v>
      </c>
      <c r="AS51" s="36" t="str">
        <f t="shared" si="13"/>
        <v>+ (0); - (2); truncated (0); other (0)</v>
      </c>
      <c r="AT51" s="36" t="s">
        <v>237</v>
      </c>
      <c r="AU51" s="36" t="s">
        <v>237</v>
      </c>
      <c r="AV51" s="36" t="s">
        <v>237</v>
      </c>
      <c r="AW51" s="36" t="s">
        <v>237</v>
      </c>
    </row>
    <row r="52" spans="1:49" s="32" customFormat="1" ht="15.75" thickBot="1" x14ac:dyDescent="0.3">
      <c r="A52" s="26">
        <v>5</v>
      </c>
      <c r="B52" s="25" t="s">
        <v>178</v>
      </c>
      <c r="C52" s="25" t="str">
        <f t="shared" si="8"/>
        <v>SGM_food_food</v>
      </c>
      <c r="D52" s="25"/>
      <c r="E52" s="27" t="s">
        <v>184</v>
      </c>
      <c r="F52" s="27" t="s">
        <v>185</v>
      </c>
      <c r="G52" s="25" t="s">
        <v>181</v>
      </c>
      <c r="H52" s="25" t="s">
        <v>182</v>
      </c>
      <c r="I52" s="25" t="s">
        <v>181</v>
      </c>
      <c r="J52" s="25" t="s">
        <v>182</v>
      </c>
      <c r="K52" s="25" t="s">
        <v>186</v>
      </c>
      <c r="L52" s="25" t="s">
        <v>55</v>
      </c>
      <c r="M52" s="43" t="s">
        <v>37</v>
      </c>
      <c r="N52" s="43" t="s">
        <v>37</v>
      </c>
      <c r="O52" s="43" t="s">
        <v>37</v>
      </c>
      <c r="P52" s="43" t="s">
        <v>37</v>
      </c>
      <c r="Q52" s="43" t="s">
        <v>37</v>
      </c>
      <c r="R52" s="43" t="s">
        <v>37</v>
      </c>
      <c r="S52" s="43" t="s">
        <v>38</v>
      </c>
      <c r="T52" s="43" t="s">
        <v>38</v>
      </c>
      <c r="U52" s="43" t="s">
        <v>38</v>
      </c>
      <c r="V52" s="27" t="s">
        <v>37</v>
      </c>
      <c r="W52" s="27" t="s">
        <v>37</v>
      </c>
      <c r="X52" s="27" t="s">
        <v>37</v>
      </c>
      <c r="Y52" s="27" t="s">
        <v>37</v>
      </c>
      <c r="Z52" s="47" t="s">
        <v>38</v>
      </c>
      <c r="AA52" s="47" t="s">
        <v>38</v>
      </c>
      <c r="AB52" s="27" t="s">
        <v>37</v>
      </c>
      <c r="AC52" s="32">
        <v>1</v>
      </c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 t="s">
        <v>237</v>
      </c>
      <c r="AU52" s="31" t="s">
        <v>237</v>
      </c>
      <c r="AV52" s="31" t="s">
        <v>237</v>
      </c>
      <c r="AW52" s="31" t="s">
        <v>237</v>
      </c>
    </row>
    <row r="53" spans="1:49" s="32" customFormat="1" ht="45.75" thickBot="1" x14ac:dyDescent="0.3">
      <c r="A53" s="21">
        <v>4</v>
      </c>
      <c r="B53" s="22" t="s">
        <v>187</v>
      </c>
      <c r="C53" s="22" t="str">
        <f t="shared" si="8"/>
        <v>SGP_human_blood</v>
      </c>
      <c r="D53" s="22">
        <v>1</v>
      </c>
      <c r="E53" s="23" t="s">
        <v>188</v>
      </c>
      <c r="F53" s="23" t="s">
        <v>189</v>
      </c>
      <c r="G53" s="22" t="s">
        <v>98</v>
      </c>
      <c r="H53" s="22" t="s">
        <v>98</v>
      </c>
      <c r="I53" s="22" t="s">
        <v>156</v>
      </c>
      <c r="J53" s="22" t="s">
        <v>156</v>
      </c>
      <c r="K53" s="22" t="s">
        <v>160</v>
      </c>
      <c r="L53" s="22" t="s">
        <v>55</v>
      </c>
      <c r="M53" s="43" t="s">
        <v>37</v>
      </c>
      <c r="N53" s="43" t="s">
        <v>37</v>
      </c>
      <c r="O53" s="43" t="s">
        <v>37</v>
      </c>
      <c r="P53" s="43" t="s">
        <v>37</v>
      </c>
      <c r="Q53" s="43" t="s">
        <v>37</v>
      </c>
      <c r="R53" s="43" t="s">
        <v>37</v>
      </c>
      <c r="S53" s="43" t="s">
        <v>38</v>
      </c>
      <c r="T53" s="43" t="s">
        <v>38</v>
      </c>
      <c r="U53" s="43" t="s">
        <v>38</v>
      </c>
      <c r="V53" s="23" t="s">
        <v>37</v>
      </c>
      <c r="W53" s="23" t="s">
        <v>37</v>
      </c>
      <c r="X53" s="47" t="s">
        <v>38</v>
      </c>
      <c r="Y53" s="23" t="s">
        <v>37</v>
      </c>
      <c r="Z53" s="47" t="s">
        <v>38</v>
      </c>
      <c r="AA53" s="47" t="s">
        <v>38</v>
      </c>
      <c r="AB53" s="23" t="s">
        <v>37</v>
      </c>
      <c r="AC53" s="32">
        <v>1</v>
      </c>
      <c r="AD53" s="31" t="str">
        <f t="shared" ref="AD53:AS53" si="14">CONCATENATE("+ (",COUNTIF(M53,"+"),"); - (",COUNTIF(M53,"-"),"); truncated (",COUNTIF(M53,"truncated"),"); other (",COUNTIF(M53,"other"),")")</f>
        <v>+ (0); - (1); truncated (0); other (0)</v>
      </c>
      <c r="AE53" s="31" t="str">
        <f t="shared" si="14"/>
        <v>+ (0); - (1); truncated (0); other (0)</v>
      </c>
      <c r="AF53" s="31" t="str">
        <f t="shared" si="14"/>
        <v>+ (0); - (1); truncated (0); other (0)</v>
      </c>
      <c r="AG53" s="31" t="str">
        <f t="shared" si="14"/>
        <v>+ (0); - (1); truncated (0); other (0)</v>
      </c>
      <c r="AH53" s="31" t="str">
        <f t="shared" si="14"/>
        <v>+ (0); - (1); truncated (0); other (0)</v>
      </c>
      <c r="AI53" s="31" t="str">
        <f t="shared" si="14"/>
        <v>+ (0); - (1); truncated (0); other (0)</v>
      </c>
      <c r="AJ53" s="31" t="str">
        <f t="shared" si="14"/>
        <v>+ (1); - (0); truncated (0); other (0)</v>
      </c>
      <c r="AK53" s="31" t="str">
        <f t="shared" si="14"/>
        <v>+ (1); - (0); truncated (0); other (0)</v>
      </c>
      <c r="AL53" s="31" t="str">
        <f t="shared" si="14"/>
        <v>+ (1); - (0); truncated (0); other (0)</v>
      </c>
      <c r="AM53" s="31" t="str">
        <f t="shared" si="14"/>
        <v>+ (0); - (1); truncated (0); other (0)</v>
      </c>
      <c r="AN53" s="31" t="str">
        <f t="shared" si="14"/>
        <v>+ (0); - (1); truncated (0); other (0)</v>
      </c>
      <c r="AO53" s="31" t="str">
        <f t="shared" si="14"/>
        <v>+ (1); - (0); truncated (0); other (0)</v>
      </c>
      <c r="AP53" s="31" t="str">
        <f t="shared" si="14"/>
        <v>+ (0); - (1); truncated (0); other (0)</v>
      </c>
      <c r="AQ53" s="31" t="str">
        <f t="shared" si="14"/>
        <v>+ (1); - (0); truncated (0); other (0)</v>
      </c>
      <c r="AR53" s="31" t="str">
        <f t="shared" si="14"/>
        <v>+ (1); - (0); truncated (0); other (0)</v>
      </c>
      <c r="AS53" s="31" t="str">
        <f t="shared" si="14"/>
        <v>+ (0); - (1); truncated (0); other (0)</v>
      </c>
      <c r="AT53" s="31" t="s">
        <v>237</v>
      </c>
      <c r="AU53" s="31" t="s">
        <v>237</v>
      </c>
      <c r="AV53" s="31" t="s">
        <v>237</v>
      </c>
      <c r="AW53" s="31" t="s">
        <v>237</v>
      </c>
    </row>
    <row r="54" spans="1:49" ht="45" x14ac:dyDescent="0.25">
      <c r="A54" s="1">
        <v>51</v>
      </c>
      <c r="B54" s="2" t="s">
        <v>187</v>
      </c>
      <c r="C54" s="2" t="str">
        <f t="shared" si="8"/>
        <v>SGP_unknown_unknown</v>
      </c>
      <c r="D54" s="2">
        <v>3</v>
      </c>
      <c r="E54" s="3" t="s">
        <v>190</v>
      </c>
      <c r="F54" s="3" t="s">
        <v>191</v>
      </c>
      <c r="G54" s="2" t="s">
        <v>55</v>
      </c>
      <c r="H54" s="2" t="s">
        <v>55</v>
      </c>
      <c r="I54" s="2" t="s">
        <v>55</v>
      </c>
      <c r="J54" s="2" t="s">
        <v>55</v>
      </c>
      <c r="K54" s="2" t="s">
        <v>55</v>
      </c>
      <c r="L54" s="2" t="s">
        <v>55</v>
      </c>
      <c r="M54" s="38" t="s">
        <v>37</v>
      </c>
      <c r="N54" s="38" t="s">
        <v>37</v>
      </c>
      <c r="O54" s="38" t="s">
        <v>37</v>
      </c>
      <c r="P54" s="38" t="s">
        <v>37</v>
      </c>
      <c r="Q54" s="38" t="s">
        <v>37</v>
      </c>
      <c r="R54" s="38" t="s">
        <v>37</v>
      </c>
      <c r="S54" s="38" t="s">
        <v>37</v>
      </c>
      <c r="T54" s="38" t="s">
        <v>37</v>
      </c>
      <c r="U54" s="38" t="s">
        <v>37</v>
      </c>
      <c r="V54" s="3" t="s">
        <v>37</v>
      </c>
      <c r="W54" s="3" t="s">
        <v>37</v>
      </c>
      <c r="X54" s="3" t="s">
        <v>37</v>
      </c>
      <c r="Y54" s="3" t="s">
        <v>37</v>
      </c>
      <c r="Z54" s="3" t="s">
        <v>37</v>
      </c>
      <c r="AA54" s="3" t="s">
        <v>37</v>
      </c>
      <c r="AB54" s="3" t="s">
        <v>37</v>
      </c>
      <c r="AC54" s="37">
        <v>1</v>
      </c>
      <c r="AD54" s="36" t="str">
        <f t="shared" ref="AD54:AS54" si="15">CONCATENATE("+ (",COUNTIF(M54:M56,"+"),"); - (",COUNTIF(M54:M56,"-"),"); truncated (",COUNTIF(M54:M56,"truncated"),"); other (",COUNTIF(M54:M56,"other"),")")</f>
        <v>+ (0); - (3); truncated (0); other (0)</v>
      </c>
      <c r="AE54" s="36" t="str">
        <f t="shared" si="15"/>
        <v>+ (0); - (3); truncated (0); other (0)</v>
      </c>
      <c r="AF54" s="36" t="str">
        <f t="shared" si="15"/>
        <v>+ (0); - (3); truncated (0); other (0)</v>
      </c>
      <c r="AG54" s="36" t="str">
        <f t="shared" si="15"/>
        <v>+ (0); - (3); truncated (0); other (0)</v>
      </c>
      <c r="AH54" s="36" t="str">
        <f t="shared" si="15"/>
        <v>+ (0); - (3); truncated (0); other (0)</v>
      </c>
      <c r="AI54" s="36" t="str">
        <f t="shared" si="15"/>
        <v>+ (0); - (3); truncated (0); other (0)</v>
      </c>
      <c r="AJ54" s="36" t="str">
        <f t="shared" si="15"/>
        <v>+ (0); - (3); truncated (0); other (0)</v>
      </c>
      <c r="AK54" s="36" t="str">
        <f t="shared" si="15"/>
        <v>+ (0); - (3); truncated (0); other (0)</v>
      </c>
      <c r="AL54" s="36" t="str">
        <f t="shared" si="15"/>
        <v>+ (0); - (3); truncated (0); other (0)</v>
      </c>
      <c r="AM54" s="36" t="str">
        <f t="shared" si="15"/>
        <v>+ (0); - (3); truncated (0); other (0)</v>
      </c>
      <c r="AN54" s="36" t="str">
        <f t="shared" si="15"/>
        <v>+ (0); - (3); truncated (0); other (0)</v>
      </c>
      <c r="AO54" s="36" t="str">
        <f t="shared" si="15"/>
        <v>+ (0); - (3); truncated (0); other (0)</v>
      </c>
      <c r="AP54" s="36" t="str">
        <f t="shared" si="15"/>
        <v>+ (0); - (3); truncated (0); other (0)</v>
      </c>
      <c r="AQ54" s="36" t="str">
        <f t="shared" si="15"/>
        <v>+ (1); - (2); truncated (0); other (0)</v>
      </c>
      <c r="AR54" s="36" t="str">
        <f t="shared" si="15"/>
        <v>+ (1); - (2); truncated (0); other (0)</v>
      </c>
      <c r="AS54" s="36" t="str">
        <f t="shared" si="15"/>
        <v>+ (0); - (3); truncated (0); other (0)</v>
      </c>
      <c r="AT54" s="36" t="s">
        <v>237</v>
      </c>
      <c r="AU54" s="36" t="s">
        <v>237</v>
      </c>
      <c r="AV54" s="36" t="s">
        <v>237</v>
      </c>
      <c r="AW54" s="36" t="s">
        <v>237</v>
      </c>
    </row>
    <row r="55" spans="1:49" s="41" customFormat="1" ht="30" x14ac:dyDescent="0.25">
      <c r="A55" s="5">
        <v>54</v>
      </c>
      <c r="B55" s="6" t="s">
        <v>187</v>
      </c>
      <c r="C55" s="6" t="str">
        <f t="shared" si="8"/>
        <v>SGP_unknown_unknown</v>
      </c>
      <c r="D55" s="6"/>
      <c r="E55" s="7" t="s">
        <v>192</v>
      </c>
      <c r="F55" s="7" t="s">
        <v>193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L55" s="6" t="s">
        <v>55</v>
      </c>
      <c r="M55" s="38" t="s">
        <v>37</v>
      </c>
      <c r="N55" s="38" t="s">
        <v>37</v>
      </c>
      <c r="O55" s="38" t="s">
        <v>37</v>
      </c>
      <c r="P55" s="38" t="s">
        <v>37</v>
      </c>
      <c r="Q55" s="38" t="s">
        <v>37</v>
      </c>
      <c r="R55" s="38" t="s">
        <v>37</v>
      </c>
      <c r="S55" s="38" t="s">
        <v>37</v>
      </c>
      <c r="T55" s="38" t="s">
        <v>37</v>
      </c>
      <c r="U55" s="38" t="s">
        <v>37</v>
      </c>
      <c r="V55" s="7" t="s">
        <v>37</v>
      </c>
      <c r="W55" s="7" t="s">
        <v>37</v>
      </c>
      <c r="X55" s="7" t="s">
        <v>37</v>
      </c>
      <c r="Y55" s="7" t="s">
        <v>37</v>
      </c>
      <c r="Z55" s="46" t="s">
        <v>38</v>
      </c>
      <c r="AA55" s="46" t="s">
        <v>38</v>
      </c>
      <c r="AB55" s="7" t="s">
        <v>37</v>
      </c>
      <c r="AC55" s="41">
        <v>1</v>
      </c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 t="s">
        <v>237</v>
      </c>
      <c r="AU55" s="42" t="s">
        <v>237</v>
      </c>
      <c r="AV55" s="42" t="s">
        <v>237</v>
      </c>
      <c r="AW55" s="42" t="s">
        <v>237</v>
      </c>
    </row>
    <row r="56" spans="1:49" s="32" customFormat="1" ht="15.75" thickBot="1" x14ac:dyDescent="0.3">
      <c r="A56" s="9">
        <v>14</v>
      </c>
      <c r="B56" s="10" t="s">
        <v>187</v>
      </c>
      <c r="C56" s="10" t="str">
        <f t="shared" si="8"/>
        <v>SGP_unknown_unknown</v>
      </c>
      <c r="D56" s="10"/>
      <c r="E56" s="11" t="s">
        <v>194</v>
      </c>
      <c r="F56" s="11" t="s">
        <v>195</v>
      </c>
      <c r="G56" s="10" t="s">
        <v>55</v>
      </c>
      <c r="H56" s="10" t="s">
        <v>55</v>
      </c>
      <c r="I56" s="10" t="s">
        <v>55</v>
      </c>
      <c r="J56" s="10" t="s">
        <v>55</v>
      </c>
      <c r="K56" s="10" t="s">
        <v>55</v>
      </c>
      <c r="L56" s="10" t="s">
        <v>55</v>
      </c>
      <c r="M56" s="43" t="s">
        <v>37</v>
      </c>
      <c r="N56" s="43" t="s">
        <v>37</v>
      </c>
      <c r="O56" s="43" t="s">
        <v>37</v>
      </c>
      <c r="P56" s="43" t="s">
        <v>37</v>
      </c>
      <c r="Q56" s="43" t="s">
        <v>37</v>
      </c>
      <c r="R56" s="43" t="s">
        <v>37</v>
      </c>
      <c r="S56" s="43" t="s">
        <v>37</v>
      </c>
      <c r="T56" s="43" t="s">
        <v>37</v>
      </c>
      <c r="U56" s="43" t="s">
        <v>37</v>
      </c>
      <c r="V56" s="11" t="s">
        <v>37</v>
      </c>
      <c r="W56" s="11" t="s">
        <v>37</v>
      </c>
      <c r="X56" s="11" t="s">
        <v>37</v>
      </c>
      <c r="Y56" s="11" t="s">
        <v>37</v>
      </c>
      <c r="Z56" s="11" t="s">
        <v>37</v>
      </c>
      <c r="AA56" s="11" t="s">
        <v>37</v>
      </c>
      <c r="AB56" s="11" t="s">
        <v>37</v>
      </c>
      <c r="AC56" s="32">
        <v>1</v>
      </c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 t="s">
        <v>237</v>
      </c>
      <c r="AU56" s="31" t="s">
        <v>237</v>
      </c>
      <c r="AV56" s="31" t="s">
        <v>237</v>
      </c>
      <c r="AW56" s="31" t="s">
        <v>237</v>
      </c>
    </row>
    <row r="57" spans="1:49" s="32" customFormat="1" ht="45.75" thickBot="1" x14ac:dyDescent="0.3">
      <c r="A57" s="21">
        <v>6</v>
      </c>
      <c r="B57" s="22" t="s">
        <v>196</v>
      </c>
      <c r="C57" s="22" t="str">
        <f t="shared" si="8"/>
        <v>SII_food_food</v>
      </c>
      <c r="D57" s="22">
        <v>1</v>
      </c>
      <c r="E57" s="23" t="s">
        <v>197</v>
      </c>
      <c r="F57" s="23" t="s">
        <v>198</v>
      </c>
      <c r="G57" s="22" t="s">
        <v>181</v>
      </c>
      <c r="H57" s="22" t="s">
        <v>199</v>
      </c>
      <c r="I57" s="22" t="s">
        <v>181</v>
      </c>
      <c r="J57" s="22" t="s">
        <v>200</v>
      </c>
      <c r="K57" s="22" t="s">
        <v>201</v>
      </c>
      <c r="L57" s="22" t="s">
        <v>202</v>
      </c>
      <c r="M57" s="43" t="s">
        <v>37</v>
      </c>
      <c r="N57" s="43" t="s">
        <v>38</v>
      </c>
      <c r="O57" s="43" t="s">
        <v>37</v>
      </c>
      <c r="P57" s="43" t="s">
        <v>37</v>
      </c>
      <c r="Q57" s="43" t="s">
        <v>37</v>
      </c>
      <c r="R57" s="43" t="s">
        <v>37</v>
      </c>
      <c r="S57" s="43" t="s">
        <v>38</v>
      </c>
      <c r="T57" s="43" t="s">
        <v>38</v>
      </c>
      <c r="U57" s="43" t="s">
        <v>38</v>
      </c>
      <c r="V57" s="47" t="s">
        <v>38</v>
      </c>
      <c r="W57" s="23" t="s">
        <v>37</v>
      </c>
      <c r="X57" s="23" t="s">
        <v>37</v>
      </c>
      <c r="Y57" s="23" t="s">
        <v>37</v>
      </c>
      <c r="Z57" s="47" t="s">
        <v>38</v>
      </c>
      <c r="AA57" s="24" t="s">
        <v>108</v>
      </c>
      <c r="AB57" s="23" t="s">
        <v>37</v>
      </c>
      <c r="AC57" s="31">
        <v>1</v>
      </c>
      <c r="AD57" s="31" t="str">
        <f t="shared" ref="AD57:AS57" si="16">CONCATENATE("+ (",COUNTIF(M57,"+"),"); - (",COUNTIF(M57,"-"),"); truncated (",COUNTIF(M57,"truncated"),"); other (",COUNTIF(M57,"other"),")")</f>
        <v>+ (0); - (1); truncated (0); other (0)</v>
      </c>
      <c r="AE57" s="31" t="str">
        <f t="shared" si="16"/>
        <v>+ (1); - (0); truncated (0); other (0)</v>
      </c>
      <c r="AF57" s="31" t="str">
        <f t="shared" si="16"/>
        <v>+ (0); - (1); truncated (0); other (0)</v>
      </c>
      <c r="AG57" s="31" t="str">
        <f t="shared" si="16"/>
        <v>+ (0); - (1); truncated (0); other (0)</v>
      </c>
      <c r="AH57" s="31" t="str">
        <f t="shared" si="16"/>
        <v>+ (0); - (1); truncated (0); other (0)</v>
      </c>
      <c r="AI57" s="31" t="str">
        <f t="shared" si="16"/>
        <v>+ (0); - (1); truncated (0); other (0)</v>
      </c>
      <c r="AJ57" s="31" t="str">
        <f t="shared" si="16"/>
        <v>+ (1); - (0); truncated (0); other (0)</v>
      </c>
      <c r="AK57" s="31" t="str">
        <f t="shared" si="16"/>
        <v>+ (1); - (0); truncated (0); other (0)</v>
      </c>
      <c r="AL57" s="31" t="str">
        <f t="shared" si="16"/>
        <v>+ (1); - (0); truncated (0); other (0)</v>
      </c>
      <c r="AM57" s="31" t="str">
        <f t="shared" si="16"/>
        <v>+ (1); - (0); truncated (0); other (0)</v>
      </c>
      <c r="AN57" s="31" t="str">
        <f t="shared" si="16"/>
        <v>+ (0); - (1); truncated (0); other (0)</v>
      </c>
      <c r="AO57" s="31" t="str">
        <f t="shared" si="16"/>
        <v>+ (0); - (1); truncated (0); other (0)</v>
      </c>
      <c r="AP57" s="31" t="str">
        <f t="shared" si="16"/>
        <v>+ (0); - (1); truncated (0); other (0)</v>
      </c>
      <c r="AQ57" s="31" t="str">
        <f t="shared" si="16"/>
        <v>+ (1); - (0); truncated (0); other (0)</v>
      </c>
      <c r="AR57" s="31" t="str">
        <f t="shared" si="16"/>
        <v>+ (0); - (0); truncated (0); other (1)</v>
      </c>
      <c r="AS57" s="31" t="str">
        <f t="shared" si="16"/>
        <v>+ (0); - (1); truncated (0); other (0)</v>
      </c>
      <c r="AT57" s="31" t="s">
        <v>237</v>
      </c>
      <c r="AU57" s="31" t="s">
        <v>237</v>
      </c>
      <c r="AV57" s="31" t="s">
        <v>237</v>
      </c>
      <c r="AW57" s="31" t="s">
        <v>237</v>
      </c>
    </row>
    <row r="58" spans="1:49" ht="45" x14ac:dyDescent="0.25">
      <c r="A58" s="1">
        <v>18</v>
      </c>
      <c r="B58" s="2" t="s">
        <v>196</v>
      </c>
      <c r="C58" s="2" t="str">
        <f t="shared" si="8"/>
        <v>SII_human_feces</v>
      </c>
      <c r="D58" s="2">
        <v>2</v>
      </c>
      <c r="E58" s="3" t="s">
        <v>203</v>
      </c>
      <c r="F58" s="3" t="s">
        <v>204</v>
      </c>
      <c r="G58" s="2" t="s">
        <v>98</v>
      </c>
      <c r="H58" s="2" t="s">
        <v>98</v>
      </c>
      <c r="I58" s="2" t="s">
        <v>34</v>
      </c>
      <c r="J58" s="2" t="s">
        <v>34</v>
      </c>
      <c r="K58" s="2" t="s">
        <v>42</v>
      </c>
      <c r="L58" s="2" t="s">
        <v>55</v>
      </c>
      <c r="M58" s="38" t="s">
        <v>37</v>
      </c>
      <c r="N58" s="38" t="s">
        <v>38</v>
      </c>
      <c r="O58" s="38" t="s">
        <v>37</v>
      </c>
      <c r="P58" s="38" t="s">
        <v>37</v>
      </c>
      <c r="Q58" s="38" t="s">
        <v>37</v>
      </c>
      <c r="R58" s="38" t="s">
        <v>37</v>
      </c>
      <c r="S58" s="38" t="s">
        <v>38</v>
      </c>
      <c r="T58" s="38" t="s">
        <v>38</v>
      </c>
      <c r="U58" s="38" t="s">
        <v>38</v>
      </c>
      <c r="V58" s="39" t="s">
        <v>38</v>
      </c>
      <c r="W58" s="3" t="s">
        <v>37</v>
      </c>
      <c r="X58" s="3" t="s">
        <v>37</v>
      </c>
      <c r="Y58" s="3" t="s">
        <v>37</v>
      </c>
      <c r="Z58" s="39" t="s">
        <v>38</v>
      </c>
      <c r="AA58" s="39" t="s">
        <v>38</v>
      </c>
      <c r="AB58" s="3" t="s">
        <v>37</v>
      </c>
      <c r="AC58" s="36">
        <v>1</v>
      </c>
      <c r="AD58" s="36" t="str">
        <f t="shared" ref="AD58:AS58" si="17">CONCATENATE("+ (",COUNTIF(M58:M59,"+"),"); - (",COUNTIF(M58:M59,"-"),"); truncated (",COUNTIF(M58:M59,"truncated"),"); other (",COUNTIF(M58:M59,"other"),")")</f>
        <v>+ (0); - (2); truncated (0); other (0)</v>
      </c>
      <c r="AE58" s="36" t="str">
        <f t="shared" si="17"/>
        <v>+ (1); - (1); truncated (0); other (0)</v>
      </c>
      <c r="AF58" s="36" t="str">
        <f t="shared" si="17"/>
        <v>+ (0); - (2); truncated (0); other (0)</v>
      </c>
      <c r="AG58" s="36" t="str">
        <f t="shared" si="17"/>
        <v>+ (0); - (2); truncated (0); other (0)</v>
      </c>
      <c r="AH58" s="36" t="str">
        <f t="shared" si="17"/>
        <v>+ (0); - (2); truncated (0); other (0)</v>
      </c>
      <c r="AI58" s="36" t="str">
        <f t="shared" si="17"/>
        <v>+ (0); - (2); truncated (0); other (0)</v>
      </c>
      <c r="AJ58" s="36" t="str">
        <f t="shared" si="17"/>
        <v>+ (1); - (1); truncated (0); other (0)</v>
      </c>
      <c r="AK58" s="36" t="str">
        <f t="shared" si="17"/>
        <v>+ (1); - (1); truncated (0); other (0)</v>
      </c>
      <c r="AL58" s="36" t="str">
        <f t="shared" si="17"/>
        <v>+ (1); - (1); truncated (0); other (0)</v>
      </c>
      <c r="AM58" s="36" t="str">
        <f t="shared" si="17"/>
        <v>+ (1); - (1); truncated (0); other (0)</v>
      </c>
      <c r="AN58" s="36" t="str">
        <f t="shared" si="17"/>
        <v>+ (0); - (2); truncated (0); other (0)</v>
      </c>
      <c r="AO58" s="36" t="str">
        <f t="shared" si="17"/>
        <v>+ (0); - (2); truncated (0); other (0)</v>
      </c>
      <c r="AP58" s="36" t="str">
        <f t="shared" si="17"/>
        <v>+ (0); - (2); truncated (0); other (0)</v>
      </c>
      <c r="AQ58" s="36" t="str">
        <f t="shared" si="17"/>
        <v>+ (1); - (1); truncated (0); other (0)</v>
      </c>
      <c r="AR58" s="36" t="str">
        <f t="shared" si="17"/>
        <v>+ (1); - (1); truncated (0); other (0)</v>
      </c>
      <c r="AS58" s="36" t="str">
        <f t="shared" si="17"/>
        <v>+ (0); - (2); truncated (0); other (0)</v>
      </c>
      <c r="AT58" s="36" t="s">
        <v>237</v>
      </c>
      <c r="AU58" s="36" t="s">
        <v>237</v>
      </c>
      <c r="AV58" s="36" t="s">
        <v>237</v>
      </c>
      <c r="AW58" s="36" t="s">
        <v>237</v>
      </c>
    </row>
    <row r="59" spans="1:49" s="32" customFormat="1" ht="15.75" thickBot="1" x14ac:dyDescent="0.3">
      <c r="A59" s="26">
        <v>15</v>
      </c>
      <c r="B59" s="25" t="s">
        <v>196</v>
      </c>
      <c r="C59" s="25" t="str">
        <f t="shared" si="8"/>
        <v>SII_human_feces</v>
      </c>
      <c r="D59" s="25"/>
      <c r="E59" s="27" t="s">
        <v>205</v>
      </c>
      <c r="F59" s="27" t="s">
        <v>206</v>
      </c>
      <c r="G59" s="25" t="s">
        <v>98</v>
      </c>
      <c r="H59" s="25" t="s">
        <v>98</v>
      </c>
      <c r="I59" s="25" t="s">
        <v>34</v>
      </c>
      <c r="J59" s="25" t="s">
        <v>34</v>
      </c>
      <c r="K59" s="25" t="s">
        <v>175</v>
      </c>
      <c r="L59" s="25" t="s">
        <v>55</v>
      </c>
      <c r="M59" s="43" t="s">
        <v>37</v>
      </c>
      <c r="N59" s="43" t="s">
        <v>37</v>
      </c>
      <c r="O59" s="43" t="s">
        <v>37</v>
      </c>
      <c r="P59" s="43" t="s">
        <v>37</v>
      </c>
      <c r="Q59" s="43" t="s">
        <v>37</v>
      </c>
      <c r="R59" s="43" t="s">
        <v>37</v>
      </c>
      <c r="S59" s="43" t="s">
        <v>37</v>
      </c>
      <c r="T59" s="43" t="s">
        <v>37</v>
      </c>
      <c r="U59" s="43" t="s">
        <v>37</v>
      </c>
      <c r="V59" s="27" t="s">
        <v>37</v>
      </c>
      <c r="W59" s="27" t="s">
        <v>37</v>
      </c>
      <c r="X59" s="27" t="s">
        <v>37</v>
      </c>
      <c r="Y59" s="27" t="s">
        <v>37</v>
      </c>
      <c r="Z59" s="27" t="s">
        <v>37</v>
      </c>
      <c r="AA59" s="27" t="s">
        <v>37</v>
      </c>
      <c r="AB59" s="27" t="s">
        <v>37</v>
      </c>
      <c r="AC59" s="32">
        <v>1</v>
      </c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 t="s">
        <v>237</v>
      </c>
      <c r="AU59" s="31" t="s">
        <v>237</v>
      </c>
      <c r="AV59" s="31" t="s">
        <v>237</v>
      </c>
      <c r="AW59" s="31" t="s">
        <v>237</v>
      </c>
    </row>
    <row r="60" spans="1:49" s="32" customFormat="1" ht="45.75" thickBot="1" x14ac:dyDescent="0.3">
      <c r="A60" s="21">
        <v>56</v>
      </c>
      <c r="B60" s="22" t="s">
        <v>207</v>
      </c>
      <c r="C60" s="22" t="str">
        <f t="shared" si="8"/>
        <v>SL_animal_other</v>
      </c>
      <c r="D60" s="22">
        <v>1</v>
      </c>
      <c r="E60" s="23" t="s">
        <v>208</v>
      </c>
      <c r="F60" s="23" t="s">
        <v>209</v>
      </c>
      <c r="G60" s="22" t="s">
        <v>32</v>
      </c>
      <c r="H60" s="22" t="s">
        <v>210</v>
      </c>
      <c r="I60" s="22" t="s">
        <v>108</v>
      </c>
      <c r="J60" s="22" t="s">
        <v>211</v>
      </c>
      <c r="K60" s="22" t="s">
        <v>157</v>
      </c>
      <c r="L60" s="22" t="s">
        <v>55</v>
      </c>
      <c r="M60" s="43" t="s">
        <v>37</v>
      </c>
      <c r="N60" s="43" t="s">
        <v>37</v>
      </c>
      <c r="O60" s="43" t="s">
        <v>37</v>
      </c>
      <c r="P60" s="43" t="s">
        <v>37</v>
      </c>
      <c r="Q60" s="43" t="s">
        <v>37</v>
      </c>
      <c r="R60" s="43" t="s">
        <v>37</v>
      </c>
      <c r="S60" s="43" t="s">
        <v>37</v>
      </c>
      <c r="T60" s="43" t="s">
        <v>37</v>
      </c>
      <c r="U60" s="43" t="s">
        <v>37</v>
      </c>
      <c r="V60" s="23" t="s">
        <v>37</v>
      </c>
      <c r="W60" s="23" t="s">
        <v>37</v>
      </c>
      <c r="X60" s="47" t="s">
        <v>38</v>
      </c>
      <c r="Y60" s="23" t="s">
        <v>37</v>
      </c>
      <c r="Z60" s="47" t="s">
        <v>38</v>
      </c>
      <c r="AA60" s="47" t="s">
        <v>38</v>
      </c>
      <c r="AB60" s="23" t="s">
        <v>37</v>
      </c>
      <c r="AC60" s="32">
        <v>1</v>
      </c>
      <c r="AD60" s="31" t="str">
        <f t="shared" ref="AD60:AS61" si="18">CONCATENATE("+ (",COUNTIF(M60,"+"),"); - (",COUNTIF(M60,"-"),"); truncated (",COUNTIF(M60,"truncated"),"); other (",COUNTIF(M60,"other"),")")</f>
        <v>+ (0); - (1); truncated (0); other (0)</v>
      </c>
      <c r="AE60" s="31" t="str">
        <f t="shared" si="18"/>
        <v>+ (0); - (1); truncated (0); other (0)</v>
      </c>
      <c r="AF60" s="31" t="str">
        <f t="shared" si="18"/>
        <v>+ (0); - (1); truncated (0); other (0)</v>
      </c>
      <c r="AG60" s="31" t="str">
        <f t="shared" si="18"/>
        <v>+ (0); - (1); truncated (0); other (0)</v>
      </c>
      <c r="AH60" s="31" t="str">
        <f t="shared" si="18"/>
        <v>+ (0); - (1); truncated (0); other (0)</v>
      </c>
      <c r="AI60" s="31" t="str">
        <f t="shared" si="18"/>
        <v>+ (0); - (1); truncated (0); other (0)</v>
      </c>
      <c r="AJ60" s="31" t="str">
        <f t="shared" si="18"/>
        <v>+ (0); - (1); truncated (0); other (0)</v>
      </c>
      <c r="AK60" s="31" t="str">
        <f t="shared" si="18"/>
        <v>+ (0); - (1); truncated (0); other (0)</v>
      </c>
      <c r="AL60" s="31" t="str">
        <f t="shared" si="18"/>
        <v>+ (0); - (1); truncated (0); other (0)</v>
      </c>
      <c r="AM60" s="31" t="str">
        <f t="shared" si="18"/>
        <v>+ (0); - (1); truncated (0); other (0)</v>
      </c>
      <c r="AN60" s="31" t="str">
        <f t="shared" si="18"/>
        <v>+ (0); - (1); truncated (0); other (0)</v>
      </c>
      <c r="AO60" s="31" t="str">
        <f t="shared" si="18"/>
        <v>+ (1); - (0); truncated (0); other (0)</v>
      </c>
      <c r="AP60" s="31" t="str">
        <f t="shared" si="18"/>
        <v>+ (0); - (1); truncated (0); other (0)</v>
      </c>
      <c r="AQ60" s="31" t="str">
        <f t="shared" si="18"/>
        <v>+ (1); - (0); truncated (0); other (0)</v>
      </c>
      <c r="AR60" s="31" t="str">
        <f t="shared" si="18"/>
        <v>+ (1); - (0); truncated (0); other (0)</v>
      </c>
      <c r="AS60" s="31" t="str">
        <f t="shared" si="18"/>
        <v>+ (0); - (1); truncated (0); other (0)</v>
      </c>
      <c r="AT60" s="31" t="s">
        <v>237</v>
      </c>
      <c r="AU60" s="31" t="s">
        <v>237</v>
      </c>
      <c r="AV60" s="31" t="s">
        <v>237</v>
      </c>
      <c r="AW60" s="31" t="s">
        <v>237</v>
      </c>
    </row>
    <row r="61" spans="1:49" s="32" customFormat="1" ht="45.75" thickBot="1" x14ac:dyDescent="0.3">
      <c r="A61" s="21">
        <v>8</v>
      </c>
      <c r="B61" s="22" t="s">
        <v>207</v>
      </c>
      <c r="C61" s="22" t="str">
        <f t="shared" si="8"/>
        <v>SL_human_feces</v>
      </c>
      <c r="D61" s="22">
        <v>1</v>
      </c>
      <c r="E61" s="23" t="s">
        <v>212</v>
      </c>
      <c r="F61" s="23" t="s">
        <v>213</v>
      </c>
      <c r="G61" s="22" t="s">
        <v>98</v>
      </c>
      <c r="H61" s="22" t="s">
        <v>98</v>
      </c>
      <c r="I61" s="22" t="s">
        <v>34</v>
      </c>
      <c r="J61" s="22" t="s">
        <v>34</v>
      </c>
      <c r="K61" s="22" t="s">
        <v>214</v>
      </c>
      <c r="L61" s="22" t="s">
        <v>55</v>
      </c>
      <c r="M61" s="43" t="s">
        <v>37</v>
      </c>
      <c r="N61" s="43" t="s">
        <v>37</v>
      </c>
      <c r="O61" s="43" t="s">
        <v>37</v>
      </c>
      <c r="P61" s="43" t="s">
        <v>37</v>
      </c>
      <c r="Q61" s="43" t="s">
        <v>37</v>
      </c>
      <c r="R61" s="43" t="s">
        <v>37</v>
      </c>
      <c r="S61" s="43" t="s">
        <v>37</v>
      </c>
      <c r="T61" s="43" t="s">
        <v>37</v>
      </c>
      <c r="U61" s="43" t="s">
        <v>37</v>
      </c>
      <c r="V61" s="23" t="s">
        <v>37</v>
      </c>
      <c r="W61" s="23" t="s">
        <v>37</v>
      </c>
      <c r="X61" s="23" t="s">
        <v>37</v>
      </c>
      <c r="Y61" s="23" t="s">
        <v>37</v>
      </c>
      <c r="Z61" s="47" t="s">
        <v>38</v>
      </c>
      <c r="AA61" s="24" t="s">
        <v>108</v>
      </c>
      <c r="AB61" s="23" t="s">
        <v>37</v>
      </c>
      <c r="AC61" s="32">
        <v>1</v>
      </c>
      <c r="AD61" s="31" t="str">
        <f t="shared" si="18"/>
        <v>+ (0); - (1); truncated (0); other (0)</v>
      </c>
      <c r="AE61" s="31" t="str">
        <f t="shared" si="18"/>
        <v>+ (0); - (1); truncated (0); other (0)</v>
      </c>
      <c r="AF61" s="31" t="str">
        <f t="shared" si="18"/>
        <v>+ (0); - (1); truncated (0); other (0)</v>
      </c>
      <c r="AG61" s="31" t="str">
        <f t="shared" si="18"/>
        <v>+ (0); - (1); truncated (0); other (0)</v>
      </c>
      <c r="AH61" s="31" t="str">
        <f t="shared" si="18"/>
        <v>+ (0); - (1); truncated (0); other (0)</v>
      </c>
      <c r="AI61" s="31" t="str">
        <f t="shared" si="18"/>
        <v>+ (0); - (1); truncated (0); other (0)</v>
      </c>
      <c r="AJ61" s="31" t="str">
        <f t="shared" si="18"/>
        <v>+ (0); - (1); truncated (0); other (0)</v>
      </c>
      <c r="AK61" s="31" t="str">
        <f t="shared" si="18"/>
        <v>+ (0); - (1); truncated (0); other (0)</v>
      </c>
      <c r="AL61" s="31" t="str">
        <f t="shared" si="18"/>
        <v>+ (0); - (1); truncated (0); other (0)</v>
      </c>
      <c r="AM61" s="31" t="str">
        <f t="shared" si="18"/>
        <v>+ (0); - (1); truncated (0); other (0)</v>
      </c>
      <c r="AN61" s="31" t="str">
        <f t="shared" si="18"/>
        <v>+ (0); - (1); truncated (0); other (0)</v>
      </c>
      <c r="AO61" s="31" t="str">
        <f t="shared" si="18"/>
        <v>+ (0); - (1); truncated (0); other (0)</v>
      </c>
      <c r="AP61" s="31" t="str">
        <f t="shared" si="18"/>
        <v>+ (0); - (1); truncated (0); other (0)</v>
      </c>
      <c r="AQ61" s="31" t="str">
        <f t="shared" si="18"/>
        <v>+ (1); - (0); truncated (0); other (0)</v>
      </c>
      <c r="AR61" s="31" t="str">
        <f t="shared" si="18"/>
        <v>+ (0); - (0); truncated (0); other (1)</v>
      </c>
      <c r="AS61" s="31" t="str">
        <f t="shared" si="18"/>
        <v>+ (0); - (1); truncated (0); other (0)</v>
      </c>
      <c r="AT61" s="31" t="s">
        <v>237</v>
      </c>
      <c r="AU61" s="31" t="s">
        <v>237</v>
      </c>
      <c r="AV61" s="31" t="s">
        <v>237</v>
      </c>
      <c r="AW61" s="31" t="s">
        <v>237</v>
      </c>
    </row>
    <row r="62" spans="1:49" s="41" customFormat="1" ht="30" x14ac:dyDescent="0.25">
      <c r="B62" s="41" t="s">
        <v>215</v>
      </c>
      <c r="E62" s="42" t="s">
        <v>171</v>
      </c>
      <c r="F62" s="42"/>
      <c r="M62" s="41" t="s">
        <v>217</v>
      </c>
      <c r="N62" s="41" t="s">
        <v>216</v>
      </c>
      <c r="O62" s="41" t="s">
        <v>218</v>
      </c>
      <c r="P62" s="41" t="s">
        <v>219</v>
      </c>
      <c r="Q62" s="41" t="s">
        <v>220</v>
      </c>
      <c r="R62" s="41" t="s">
        <v>221</v>
      </c>
      <c r="S62" s="41" t="s">
        <v>222</v>
      </c>
      <c r="T62" s="41" t="s">
        <v>223</v>
      </c>
      <c r="U62" s="41" t="s">
        <v>224</v>
      </c>
      <c r="V62" s="42" t="s">
        <v>225</v>
      </c>
      <c r="W62" s="42" t="s">
        <v>226</v>
      </c>
      <c r="X62" s="42" t="s">
        <v>227</v>
      </c>
      <c r="Y62" s="42" t="s">
        <v>228</v>
      </c>
      <c r="Z62" s="42" t="s">
        <v>229</v>
      </c>
      <c r="AA62" s="42" t="s">
        <v>230</v>
      </c>
      <c r="AB62" s="42" t="s">
        <v>231</v>
      </c>
      <c r="AD62" s="41" t="str">
        <f t="shared" ref="AD62:AS65" si="19">M62</f>
        <v>GALLO_2177</v>
      </c>
      <c r="AE62" s="41" t="str">
        <f t="shared" si="19"/>
        <v>GALLO_2178</v>
      </c>
      <c r="AF62" s="41" t="str">
        <f t="shared" si="19"/>
        <v>GALLO_2179</v>
      </c>
      <c r="AG62" s="41" t="str">
        <f t="shared" si="19"/>
        <v>GALLO_1568</v>
      </c>
      <c r="AH62" s="41" t="str">
        <f t="shared" si="19"/>
        <v>GALLO_1569</v>
      </c>
      <c r="AI62" s="41" t="str">
        <f t="shared" si="19"/>
        <v>GALLO_1570</v>
      </c>
      <c r="AJ62" s="41" t="str">
        <f t="shared" si="19"/>
        <v>GALLO_2038</v>
      </c>
      <c r="AK62" s="41" t="str">
        <f t="shared" si="19"/>
        <v>GALLO_2039</v>
      </c>
      <c r="AL62" s="41" t="str">
        <f t="shared" si="19"/>
        <v>GALLO_2040</v>
      </c>
      <c r="AM62" s="41" t="str">
        <f t="shared" si="19"/>
        <v>GALLO_0748</v>
      </c>
      <c r="AN62" s="41" t="str">
        <f t="shared" si="19"/>
        <v>GALLO_0112</v>
      </c>
      <c r="AO62" s="41" t="str">
        <f t="shared" si="19"/>
        <v>GALLO_2032</v>
      </c>
      <c r="AP62" s="41" t="str">
        <f t="shared" si="19"/>
        <v>GALLO_0577</v>
      </c>
      <c r="AQ62" s="41" t="str">
        <f t="shared" si="19"/>
        <v>GALLO_0636</v>
      </c>
      <c r="AR62" s="41" t="str">
        <f t="shared" si="19"/>
        <v>GALLO_1368</v>
      </c>
      <c r="AS62" s="41" t="str">
        <f t="shared" si="19"/>
        <v>GALLO_1675</v>
      </c>
      <c r="AT62" s="42"/>
      <c r="AU62" s="42"/>
      <c r="AV62" s="42"/>
      <c r="AW62" s="42"/>
    </row>
    <row r="63" spans="1:49" s="41" customFormat="1" x14ac:dyDescent="0.25">
      <c r="B63" s="41" t="s">
        <v>232</v>
      </c>
      <c r="E63" s="42" t="s">
        <v>171</v>
      </c>
      <c r="F63" s="42"/>
      <c r="M63" s="41">
        <v>275</v>
      </c>
      <c r="N63" s="41">
        <v>480</v>
      </c>
      <c r="O63" s="41">
        <v>658</v>
      </c>
      <c r="P63" s="41">
        <v>275</v>
      </c>
      <c r="Q63" s="41">
        <v>505</v>
      </c>
      <c r="R63" s="41">
        <v>641</v>
      </c>
      <c r="S63" s="41">
        <v>312</v>
      </c>
      <c r="T63" s="41">
        <v>478</v>
      </c>
      <c r="U63" s="41">
        <v>1664</v>
      </c>
      <c r="V63" s="42">
        <v>1573</v>
      </c>
      <c r="W63" s="42">
        <v>1301</v>
      </c>
      <c r="X63" s="42">
        <v>775</v>
      </c>
      <c r="Y63" s="42">
        <v>750</v>
      </c>
      <c r="Z63" s="42">
        <v>91</v>
      </c>
      <c r="AA63" s="42">
        <v>992</v>
      </c>
      <c r="AB63" s="42">
        <v>759</v>
      </c>
      <c r="AD63" s="41">
        <f t="shared" si="19"/>
        <v>275</v>
      </c>
      <c r="AE63" s="41">
        <f t="shared" si="19"/>
        <v>480</v>
      </c>
      <c r="AF63" s="41">
        <f t="shared" si="19"/>
        <v>658</v>
      </c>
      <c r="AG63" s="41">
        <f t="shared" si="19"/>
        <v>275</v>
      </c>
      <c r="AH63" s="41">
        <f t="shared" si="19"/>
        <v>505</v>
      </c>
      <c r="AI63" s="41">
        <f t="shared" si="19"/>
        <v>641</v>
      </c>
      <c r="AJ63" s="41">
        <f t="shared" si="19"/>
        <v>312</v>
      </c>
      <c r="AK63" s="41">
        <f t="shared" si="19"/>
        <v>478</v>
      </c>
      <c r="AL63" s="41">
        <f t="shared" si="19"/>
        <v>1664</v>
      </c>
      <c r="AM63" s="41">
        <f t="shared" si="19"/>
        <v>1573</v>
      </c>
      <c r="AN63" s="41">
        <f t="shared" si="19"/>
        <v>1301</v>
      </c>
      <c r="AO63" s="41">
        <f t="shared" si="19"/>
        <v>775</v>
      </c>
      <c r="AP63" s="41">
        <f t="shared" si="19"/>
        <v>750</v>
      </c>
      <c r="AQ63" s="41">
        <f t="shared" si="19"/>
        <v>91</v>
      </c>
      <c r="AR63" s="41">
        <f t="shared" si="19"/>
        <v>992</v>
      </c>
      <c r="AS63" s="41">
        <f t="shared" si="19"/>
        <v>759</v>
      </c>
      <c r="AT63" s="42"/>
      <c r="AU63" s="42"/>
      <c r="AV63" s="42"/>
      <c r="AW63" s="42"/>
    </row>
    <row r="64" spans="1:49" s="41" customFormat="1" x14ac:dyDescent="0.2">
      <c r="B64" s="53" t="s">
        <v>233</v>
      </c>
      <c r="C64" s="53"/>
      <c r="D64" s="53"/>
      <c r="E64" s="42"/>
      <c r="F64" s="42"/>
      <c r="M64" s="41">
        <v>200</v>
      </c>
      <c r="N64" s="41">
        <v>400</v>
      </c>
      <c r="O64" s="41">
        <v>600</v>
      </c>
      <c r="P64" s="41">
        <v>200</v>
      </c>
      <c r="Q64" s="41">
        <v>400</v>
      </c>
      <c r="R64" s="41">
        <v>600</v>
      </c>
      <c r="S64" s="41">
        <v>200</v>
      </c>
      <c r="T64" s="41">
        <v>400</v>
      </c>
      <c r="U64" s="41">
        <v>1000</v>
      </c>
      <c r="V64" s="42">
        <v>1000</v>
      </c>
      <c r="W64" s="42">
        <v>1000</v>
      </c>
      <c r="X64" s="42">
        <v>500</v>
      </c>
      <c r="Y64" s="42">
        <v>500</v>
      </c>
      <c r="Z64" s="42">
        <v>50</v>
      </c>
      <c r="AA64" s="42">
        <v>500</v>
      </c>
      <c r="AB64" s="42">
        <v>500</v>
      </c>
      <c r="AD64" s="41">
        <f t="shared" si="19"/>
        <v>200</v>
      </c>
      <c r="AE64" s="41">
        <f t="shared" si="19"/>
        <v>400</v>
      </c>
      <c r="AF64" s="41">
        <f t="shared" si="19"/>
        <v>600</v>
      </c>
      <c r="AG64" s="41">
        <f t="shared" si="19"/>
        <v>200</v>
      </c>
      <c r="AH64" s="41">
        <f t="shared" si="19"/>
        <v>400</v>
      </c>
      <c r="AI64" s="41">
        <f t="shared" si="19"/>
        <v>600</v>
      </c>
      <c r="AJ64" s="41">
        <f t="shared" si="19"/>
        <v>200</v>
      </c>
      <c r="AK64" s="41">
        <f t="shared" si="19"/>
        <v>400</v>
      </c>
      <c r="AL64" s="41">
        <f t="shared" si="19"/>
        <v>1000</v>
      </c>
      <c r="AM64" s="41">
        <f t="shared" si="19"/>
        <v>1000</v>
      </c>
      <c r="AN64" s="41">
        <f t="shared" si="19"/>
        <v>1000</v>
      </c>
      <c r="AO64" s="41">
        <f t="shared" si="19"/>
        <v>500</v>
      </c>
      <c r="AP64" s="41">
        <f t="shared" si="19"/>
        <v>500</v>
      </c>
      <c r="AQ64" s="41">
        <f t="shared" si="19"/>
        <v>50</v>
      </c>
      <c r="AR64" s="41">
        <f t="shared" si="19"/>
        <v>500</v>
      </c>
      <c r="AS64" s="41">
        <f t="shared" si="19"/>
        <v>500</v>
      </c>
      <c r="AT64" s="42"/>
      <c r="AU64" s="42"/>
      <c r="AV64" s="42"/>
      <c r="AW64" s="42"/>
    </row>
    <row r="65" spans="2:49" s="41" customFormat="1" x14ac:dyDescent="0.25">
      <c r="B65" s="41" t="s">
        <v>234</v>
      </c>
      <c r="E65" s="42"/>
      <c r="F65" s="42"/>
      <c r="M65" s="41">
        <v>50</v>
      </c>
      <c r="N65" s="41">
        <v>50</v>
      </c>
      <c r="O65" s="41">
        <v>50</v>
      </c>
      <c r="P65" s="41">
        <v>50</v>
      </c>
      <c r="Q65" s="41">
        <v>50</v>
      </c>
      <c r="R65" s="41">
        <v>50</v>
      </c>
      <c r="S65" s="41">
        <v>50</v>
      </c>
      <c r="T65" s="41">
        <v>50</v>
      </c>
      <c r="U65" s="41">
        <v>50</v>
      </c>
      <c r="V65" s="42">
        <v>50</v>
      </c>
      <c r="W65" s="42">
        <v>50</v>
      </c>
      <c r="X65" s="42">
        <v>50</v>
      </c>
      <c r="Y65" s="42">
        <v>50</v>
      </c>
      <c r="Z65" s="42">
        <v>50</v>
      </c>
      <c r="AA65" s="42">
        <v>50</v>
      </c>
      <c r="AB65" s="42">
        <v>50</v>
      </c>
      <c r="AD65" s="41">
        <f t="shared" si="19"/>
        <v>50</v>
      </c>
      <c r="AE65" s="41">
        <f t="shared" si="19"/>
        <v>50</v>
      </c>
      <c r="AF65" s="41">
        <f t="shared" si="19"/>
        <v>50</v>
      </c>
      <c r="AG65" s="41">
        <f t="shared" si="19"/>
        <v>50</v>
      </c>
      <c r="AH65" s="41">
        <f t="shared" si="19"/>
        <v>50</v>
      </c>
      <c r="AI65" s="41">
        <f t="shared" si="19"/>
        <v>50</v>
      </c>
      <c r="AJ65" s="41">
        <f t="shared" si="19"/>
        <v>50</v>
      </c>
      <c r="AK65" s="41">
        <f t="shared" si="19"/>
        <v>50</v>
      </c>
      <c r="AL65" s="41">
        <f t="shared" si="19"/>
        <v>50</v>
      </c>
      <c r="AM65" s="41">
        <f t="shared" si="19"/>
        <v>50</v>
      </c>
      <c r="AN65" s="41">
        <f t="shared" si="19"/>
        <v>50</v>
      </c>
      <c r="AO65" s="41">
        <f t="shared" si="19"/>
        <v>50</v>
      </c>
      <c r="AP65" s="41">
        <f t="shared" si="19"/>
        <v>50</v>
      </c>
      <c r="AQ65" s="41">
        <f t="shared" si="19"/>
        <v>50</v>
      </c>
      <c r="AR65" s="41">
        <f t="shared" si="19"/>
        <v>50</v>
      </c>
      <c r="AS65" s="41">
        <f t="shared" si="19"/>
        <v>50</v>
      </c>
      <c r="AT65" s="42"/>
      <c r="AU65" s="42"/>
      <c r="AV65" s="42"/>
      <c r="AW65" s="42"/>
    </row>
    <row r="66" spans="2:49" x14ac:dyDescent="0.25">
      <c r="AD66" s="36"/>
    </row>
    <row r="67" spans="2:49" x14ac:dyDescent="0.25">
      <c r="K67" s="37" t="s">
        <v>235</v>
      </c>
      <c r="L67" s="36" t="s">
        <v>259</v>
      </c>
      <c r="M67" s="36"/>
      <c r="N67" s="36"/>
      <c r="O67" s="36"/>
      <c r="P67" s="36"/>
      <c r="Q67" s="36"/>
      <c r="R67" s="36"/>
      <c r="S67" s="36"/>
    </row>
    <row r="68" spans="2:49" x14ac:dyDescent="0.25">
      <c r="K68" s="37" t="s">
        <v>29</v>
      </c>
      <c r="L68" s="36">
        <f>SUM(AC2:AC32)</f>
        <v>31</v>
      </c>
      <c r="M68" s="36">
        <f>COUNTIF(M2:M32,"+")</f>
        <v>16</v>
      </c>
      <c r="N68" s="36">
        <f t="shared" ref="N68:T68" si="20">COUNTIF(N2:N32,"+")</f>
        <v>16</v>
      </c>
      <c r="O68" s="36">
        <f t="shared" si="20"/>
        <v>0</v>
      </c>
      <c r="P68" s="36">
        <f t="shared" si="20"/>
        <v>24</v>
      </c>
      <c r="Q68" s="36">
        <f t="shared" si="20"/>
        <v>24</v>
      </c>
      <c r="R68" s="36">
        <f t="shared" si="20"/>
        <v>0</v>
      </c>
      <c r="S68" s="36">
        <f t="shared" si="20"/>
        <v>27</v>
      </c>
      <c r="T68" s="36">
        <f t="shared" si="20"/>
        <v>26</v>
      </c>
      <c r="U68" s="36">
        <f t="shared" ref="U68:AB68" si="21">COUNTIF(U2:U32,"+")</f>
        <v>27</v>
      </c>
      <c r="V68" s="36">
        <f t="shared" si="21"/>
        <v>22</v>
      </c>
      <c r="W68" s="36">
        <f t="shared" si="21"/>
        <v>21</v>
      </c>
      <c r="X68" s="36">
        <f t="shared" si="21"/>
        <v>3</v>
      </c>
      <c r="Y68" s="36">
        <f t="shared" si="21"/>
        <v>1</v>
      </c>
      <c r="Z68" s="36">
        <f t="shared" si="21"/>
        <v>27</v>
      </c>
      <c r="AA68" s="36">
        <f t="shared" si="21"/>
        <v>7</v>
      </c>
      <c r="AB68" s="36">
        <f t="shared" si="21"/>
        <v>2</v>
      </c>
      <c r="AE68" s="37">
        <f t="shared" ref="AE68" si="22">COUNTIF(U2:U32,"+")</f>
        <v>27</v>
      </c>
    </row>
    <row r="69" spans="2:49" x14ac:dyDescent="0.25">
      <c r="K69" s="37" t="s">
        <v>126</v>
      </c>
      <c r="L69" s="36">
        <f>SUM(AC33:AC50)</f>
        <v>18</v>
      </c>
      <c r="M69" s="36">
        <f>COUNTIF(M33:M50,"+")</f>
        <v>11</v>
      </c>
      <c r="N69" s="36">
        <f t="shared" ref="N69:T69" si="23">COUNTIF(N33:N50,"+")</f>
        <v>15</v>
      </c>
      <c r="O69" s="36">
        <f t="shared" si="23"/>
        <v>6</v>
      </c>
      <c r="P69" s="36">
        <f t="shared" si="23"/>
        <v>10</v>
      </c>
      <c r="Q69" s="36">
        <f t="shared" si="23"/>
        <v>14</v>
      </c>
      <c r="R69" s="36">
        <f t="shared" si="23"/>
        <v>9</v>
      </c>
      <c r="S69" s="36">
        <f t="shared" si="23"/>
        <v>15</v>
      </c>
      <c r="T69" s="36">
        <f t="shared" si="23"/>
        <v>15</v>
      </c>
      <c r="U69" s="36">
        <f t="shared" ref="U69:AB69" si="24">COUNTIF(U33:U50,"+")</f>
        <v>15</v>
      </c>
      <c r="V69" s="36">
        <f t="shared" si="24"/>
        <v>13</v>
      </c>
      <c r="W69" s="36">
        <f t="shared" si="24"/>
        <v>10</v>
      </c>
      <c r="X69" s="36">
        <f t="shared" si="24"/>
        <v>12</v>
      </c>
      <c r="Y69" s="36">
        <f t="shared" si="24"/>
        <v>12</v>
      </c>
      <c r="Z69" s="36">
        <f t="shared" si="24"/>
        <v>18</v>
      </c>
      <c r="AA69" s="36">
        <f t="shared" si="24"/>
        <v>17</v>
      </c>
      <c r="AB69" s="36">
        <f t="shared" si="24"/>
        <v>11</v>
      </c>
      <c r="AE69" s="37">
        <f t="shared" ref="AE69" si="25">COUNTIF(U33:U50,"+")</f>
        <v>15</v>
      </c>
    </row>
    <row r="70" spans="2:49" x14ac:dyDescent="0.25">
      <c r="K70" s="37" t="s">
        <v>178</v>
      </c>
      <c r="L70" s="36">
        <f>SUM(AC51:AC52)</f>
        <v>2</v>
      </c>
      <c r="M70" s="36">
        <f>COUNTIF(M51:M52,"+")</f>
        <v>0</v>
      </c>
      <c r="N70" s="36">
        <f t="shared" ref="N70:T70" si="26">COUNTIF(N51:N52,"+")</f>
        <v>0</v>
      </c>
      <c r="O70" s="36">
        <f t="shared" si="26"/>
        <v>0</v>
      </c>
      <c r="P70" s="36">
        <f t="shared" si="26"/>
        <v>0</v>
      </c>
      <c r="Q70" s="36">
        <f t="shared" si="26"/>
        <v>0</v>
      </c>
      <c r="R70" s="36">
        <f t="shared" si="26"/>
        <v>0</v>
      </c>
      <c r="S70" s="36">
        <f t="shared" si="26"/>
        <v>1</v>
      </c>
      <c r="T70" s="36">
        <f t="shared" si="26"/>
        <v>1</v>
      </c>
      <c r="U70" s="36">
        <f t="shared" ref="U70:AB70" si="27">COUNTIF(U51:U52,"+")</f>
        <v>1</v>
      </c>
      <c r="V70" s="36">
        <f t="shared" si="27"/>
        <v>0</v>
      </c>
      <c r="W70" s="36">
        <f t="shared" si="27"/>
        <v>0</v>
      </c>
      <c r="X70" s="36">
        <f t="shared" si="27"/>
        <v>0</v>
      </c>
      <c r="Y70" s="36">
        <f t="shared" si="27"/>
        <v>0</v>
      </c>
      <c r="Z70" s="36">
        <f t="shared" si="27"/>
        <v>2</v>
      </c>
      <c r="AA70" s="36">
        <f t="shared" si="27"/>
        <v>1</v>
      </c>
      <c r="AB70" s="36">
        <f t="shared" si="27"/>
        <v>0</v>
      </c>
      <c r="AE70" s="37">
        <f t="shared" ref="AE70" si="28">COUNTIF(U51:U52,"+")</f>
        <v>1</v>
      </c>
    </row>
    <row r="71" spans="2:49" x14ac:dyDescent="0.25">
      <c r="K71" s="37" t="s">
        <v>187</v>
      </c>
      <c r="L71" s="36">
        <f>SUM(AC53:AC56)</f>
        <v>4</v>
      </c>
      <c r="M71" s="36">
        <f>COUNTIF(M53:M56,"+")</f>
        <v>0</v>
      </c>
      <c r="N71" s="36">
        <f t="shared" ref="N71:T71" si="29">COUNTIF(N53:N56,"+")</f>
        <v>0</v>
      </c>
      <c r="O71" s="36">
        <f t="shared" si="29"/>
        <v>0</v>
      </c>
      <c r="P71" s="36">
        <f t="shared" si="29"/>
        <v>0</v>
      </c>
      <c r="Q71" s="36">
        <f t="shared" si="29"/>
        <v>0</v>
      </c>
      <c r="R71" s="36">
        <f t="shared" si="29"/>
        <v>0</v>
      </c>
      <c r="S71" s="36">
        <f t="shared" si="29"/>
        <v>1</v>
      </c>
      <c r="T71" s="36">
        <f t="shared" si="29"/>
        <v>1</v>
      </c>
      <c r="U71" s="36">
        <f t="shared" ref="U71:AB71" si="30">COUNTIF(U53:U56,"+")</f>
        <v>1</v>
      </c>
      <c r="V71" s="36">
        <f t="shared" si="30"/>
        <v>0</v>
      </c>
      <c r="W71" s="36">
        <f t="shared" si="30"/>
        <v>0</v>
      </c>
      <c r="X71" s="36">
        <f t="shared" si="30"/>
        <v>1</v>
      </c>
      <c r="Y71" s="36">
        <f t="shared" si="30"/>
        <v>0</v>
      </c>
      <c r="Z71" s="36">
        <f t="shared" si="30"/>
        <v>2</v>
      </c>
      <c r="AA71" s="36">
        <f t="shared" si="30"/>
        <v>2</v>
      </c>
      <c r="AB71" s="36">
        <f t="shared" si="30"/>
        <v>0</v>
      </c>
      <c r="AE71" s="37">
        <f t="shared" ref="AE71" si="31">COUNTIF(U53:U56,"+")</f>
        <v>1</v>
      </c>
    </row>
    <row r="72" spans="2:49" x14ac:dyDescent="0.25">
      <c r="K72" s="37" t="s">
        <v>196</v>
      </c>
      <c r="L72" s="36">
        <f>SUM(AC57:AC59)</f>
        <v>3</v>
      </c>
      <c r="M72" s="36">
        <f>COUNTIF(M57:M59,"+")</f>
        <v>0</v>
      </c>
      <c r="N72" s="36">
        <f t="shared" ref="N72:T72" si="32">COUNTIF(N57:N59,"+")</f>
        <v>2</v>
      </c>
      <c r="O72" s="36">
        <f t="shared" si="32"/>
        <v>0</v>
      </c>
      <c r="P72" s="36">
        <f t="shared" si="32"/>
        <v>0</v>
      </c>
      <c r="Q72" s="36">
        <f t="shared" si="32"/>
        <v>0</v>
      </c>
      <c r="R72" s="36">
        <f t="shared" si="32"/>
        <v>0</v>
      </c>
      <c r="S72" s="36">
        <f t="shared" si="32"/>
        <v>2</v>
      </c>
      <c r="T72" s="36">
        <f t="shared" si="32"/>
        <v>2</v>
      </c>
      <c r="U72" s="36">
        <f t="shared" ref="U72:AB72" si="33">COUNTIF(U57:U59,"+")</f>
        <v>2</v>
      </c>
      <c r="V72" s="36">
        <f t="shared" si="33"/>
        <v>2</v>
      </c>
      <c r="W72" s="36">
        <f t="shared" si="33"/>
        <v>0</v>
      </c>
      <c r="X72" s="36">
        <f t="shared" si="33"/>
        <v>0</v>
      </c>
      <c r="Y72" s="36">
        <f t="shared" si="33"/>
        <v>0</v>
      </c>
      <c r="Z72" s="36">
        <f t="shared" si="33"/>
        <v>2</v>
      </c>
      <c r="AA72" s="36">
        <f t="shared" si="33"/>
        <v>1</v>
      </c>
      <c r="AB72" s="36">
        <f t="shared" si="33"/>
        <v>0</v>
      </c>
      <c r="AE72" s="37">
        <f t="shared" ref="AE72" si="34">COUNTIF(U57:U59,"+")</f>
        <v>2</v>
      </c>
    </row>
    <row r="73" spans="2:49" x14ac:dyDescent="0.25">
      <c r="K73" s="37" t="s">
        <v>207</v>
      </c>
      <c r="L73" s="36">
        <f>SUM(AC60:AC61)</f>
        <v>2</v>
      </c>
      <c r="M73" s="36">
        <f>COUNTIF(M60:M61,"+")</f>
        <v>0</v>
      </c>
      <c r="N73" s="36">
        <f t="shared" ref="N73:T73" si="35">COUNTIF(N60:N61,"+")</f>
        <v>0</v>
      </c>
      <c r="O73" s="36">
        <f t="shared" si="35"/>
        <v>0</v>
      </c>
      <c r="P73" s="36">
        <f t="shared" si="35"/>
        <v>0</v>
      </c>
      <c r="Q73" s="36">
        <f t="shared" si="35"/>
        <v>0</v>
      </c>
      <c r="R73" s="36">
        <f t="shared" si="35"/>
        <v>0</v>
      </c>
      <c r="S73" s="36">
        <f t="shared" si="35"/>
        <v>0</v>
      </c>
      <c r="T73" s="36">
        <f t="shared" si="35"/>
        <v>0</v>
      </c>
      <c r="U73" s="36">
        <f t="shared" ref="U73:AB73" si="36">COUNTIF(U60:U61,"+")</f>
        <v>0</v>
      </c>
      <c r="V73" s="36">
        <f t="shared" si="36"/>
        <v>0</v>
      </c>
      <c r="W73" s="36">
        <f t="shared" si="36"/>
        <v>0</v>
      </c>
      <c r="X73" s="36">
        <f t="shared" si="36"/>
        <v>1</v>
      </c>
      <c r="Y73" s="36">
        <f t="shared" si="36"/>
        <v>0</v>
      </c>
      <c r="Z73" s="36">
        <f t="shared" si="36"/>
        <v>2</v>
      </c>
      <c r="AA73" s="36">
        <f t="shared" si="36"/>
        <v>1</v>
      </c>
      <c r="AB73" s="36">
        <f t="shared" si="36"/>
        <v>0</v>
      </c>
      <c r="AE73" s="37">
        <f t="shared" ref="AE73" si="37">COUNTIF(U60:U61,"+")</f>
        <v>0</v>
      </c>
    </row>
    <row r="74" spans="2:49" x14ac:dyDescent="0.25">
      <c r="L74" s="36"/>
      <c r="M74" s="36"/>
      <c r="N74" s="36"/>
      <c r="O74" s="36"/>
      <c r="P74" s="36"/>
      <c r="Q74" s="36"/>
      <c r="R74" s="36"/>
      <c r="S74" s="36"/>
    </row>
    <row r="75" spans="2:49" x14ac:dyDescent="0.25">
      <c r="K75" s="37" t="s">
        <v>108</v>
      </c>
      <c r="L75" s="36" t="s">
        <v>236</v>
      </c>
      <c r="M75" s="36"/>
      <c r="N75" s="36"/>
      <c r="O75" s="36"/>
      <c r="P75" s="36"/>
      <c r="Q75" s="36"/>
      <c r="R75" s="36"/>
      <c r="S75" s="36"/>
    </row>
    <row r="76" spans="2:49" x14ac:dyDescent="0.25">
      <c r="K76" s="37" t="s">
        <v>29</v>
      </c>
      <c r="L76" s="36">
        <f>L68</f>
        <v>31</v>
      </c>
      <c r="M76" s="36">
        <f>COUNTIF(M2:M32,"other")</f>
        <v>0</v>
      </c>
      <c r="N76" s="36">
        <f t="shared" ref="N76:AB76" si="38">COUNTIF(N2:N32,"other")</f>
        <v>0</v>
      </c>
      <c r="O76" s="36">
        <f t="shared" si="38"/>
        <v>14</v>
      </c>
      <c r="P76" s="36">
        <f t="shared" si="38"/>
        <v>0</v>
      </c>
      <c r="Q76" s="36">
        <f t="shared" si="38"/>
        <v>0</v>
      </c>
      <c r="R76" s="36">
        <f t="shared" si="38"/>
        <v>9</v>
      </c>
      <c r="S76" s="36">
        <f t="shared" si="38"/>
        <v>0</v>
      </c>
      <c r="T76" s="36">
        <f t="shared" si="38"/>
        <v>0</v>
      </c>
      <c r="U76" s="36">
        <f t="shared" si="38"/>
        <v>0</v>
      </c>
      <c r="V76" s="36">
        <f t="shared" si="38"/>
        <v>0</v>
      </c>
      <c r="W76" s="36">
        <f t="shared" si="38"/>
        <v>0</v>
      </c>
      <c r="X76" s="36">
        <f t="shared" si="38"/>
        <v>0</v>
      </c>
      <c r="Y76" s="36">
        <f t="shared" si="38"/>
        <v>0</v>
      </c>
      <c r="Z76" s="36">
        <f t="shared" si="38"/>
        <v>0</v>
      </c>
      <c r="AA76" s="36">
        <f t="shared" si="38"/>
        <v>18</v>
      </c>
      <c r="AB76" s="36">
        <f t="shared" si="38"/>
        <v>0</v>
      </c>
      <c r="AE76" s="37">
        <f t="shared" ref="AE76" si="39">COUNTIF(U2:U32,"match &lt;50%")</f>
        <v>0</v>
      </c>
    </row>
    <row r="77" spans="2:49" x14ac:dyDescent="0.25">
      <c r="K77" s="37" t="s">
        <v>126</v>
      </c>
      <c r="L77" s="36">
        <f t="shared" ref="L77:L81" si="40">L69</f>
        <v>18</v>
      </c>
      <c r="M77" s="36">
        <f>COUNTIF(M33:M50,"other")</f>
        <v>0</v>
      </c>
      <c r="N77" s="36">
        <f t="shared" ref="N77:AB77" si="41">COUNTIF(N33:N50,"other")</f>
        <v>0</v>
      </c>
      <c r="O77" s="36">
        <f t="shared" si="41"/>
        <v>8</v>
      </c>
      <c r="P77" s="36">
        <f t="shared" si="41"/>
        <v>0</v>
      </c>
      <c r="Q77" s="36">
        <f t="shared" si="41"/>
        <v>0</v>
      </c>
      <c r="R77" s="36">
        <f t="shared" si="41"/>
        <v>1</v>
      </c>
      <c r="S77" s="36">
        <f t="shared" si="41"/>
        <v>0</v>
      </c>
      <c r="T77" s="36">
        <f t="shared" si="41"/>
        <v>0</v>
      </c>
      <c r="U77" s="36">
        <f t="shared" si="41"/>
        <v>0</v>
      </c>
      <c r="V77" s="36">
        <f t="shared" si="41"/>
        <v>0</v>
      </c>
      <c r="W77" s="36">
        <f t="shared" si="41"/>
        <v>0</v>
      </c>
      <c r="X77" s="36">
        <f t="shared" si="41"/>
        <v>2</v>
      </c>
      <c r="Y77" s="36">
        <f t="shared" si="41"/>
        <v>0</v>
      </c>
      <c r="Z77" s="36">
        <f t="shared" si="41"/>
        <v>0</v>
      </c>
      <c r="AA77" s="36">
        <f t="shared" si="41"/>
        <v>0</v>
      </c>
      <c r="AB77" s="36">
        <f t="shared" si="41"/>
        <v>0</v>
      </c>
      <c r="AE77" s="37">
        <f>COUNTIF(U33:U50,"match &lt;50%")</f>
        <v>0</v>
      </c>
    </row>
    <row r="78" spans="2:49" x14ac:dyDescent="0.25">
      <c r="K78" s="37" t="s">
        <v>178</v>
      </c>
      <c r="L78" s="36">
        <f t="shared" si="40"/>
        <v>2</v>
      </c>
      <c r="M78" s="36">
        <f>COUNTIF(M51:M52,"other")</f>
        <v>0</v>
      </c>
      <c r="N78" s="36">
        <f t="shared" ref="N78:AB78" si="42">COUNTIF(N51:N52,"other")</f>
        <v>0</v>
      </c>
      <c r="O78" s="36">
        <f t="shared" si="42"/>
        <v>0</v>
      </c>
      <c r="P78" s="36">
        <f t="shared" si="42"/>
        <v>0</v>
      </c>
      <c r="Q78" s="36">
        <f t="shared" si="42"/>
        <v>0</v>
      </c>
      <c r="R78" s="36">
        <f t="shared" si="42"/>
        <v>0</v>
      </c>
      <c r="S78" s="36">
        <f t="shared" si="42"/>
        <v>0</v>
      </c>
      <c r="T78" s="36">
        <f t="shared" si="42"/>
        <v>0</v>
      </c>
      <c r="U78" s="36">
        <f t="shared" si="42"/>
        <v>0</v>
      </c>
      <c r="V78" s="36">
        <f t="shared" si="42"/>
        <v>0</v>
      </c>
      <c r="W78" s="36">
        <f t="shared" si="42"/>
        <v>0</v>
      </c>
      <c r="X78" s="36">
        <f t="shared" si="42"/>
        <v>0</v>
      </c>
      <c r="Y78" s="36">
        <f t="shared" si="42"/>
        <v>0</v>
      </c>
      <c r="Z78" s="36">
        <f t="shared" si="42"/>
        <v>0</v>
      </c>
      <c r="AA78" s="36">
        <f t="shared" si="42"/>
        <v>1</v>
      </c>
      <c r="AB78" s="36">
        <f t="shared" si="42"/>
        <v>0</v>
      </c>
      <c r="AE78" s="37">
        <f t="shared" ref="AE78" si="43">COUNTIF(U51:U52,"match &lt;50%")</f>
        <v>0</v>
      </c>
    </row>
    <row r="79" spans="2:49" x14ac:dyDescent="0.25">
      <c r="K79" s="37" t="s">
        <v>187</v>
      </c>
      <c r="L79" s="36">
        <f t="shared" si="40"/>
        <v>4</v>
      </c>
      <c r="M79" s="36">
        <f>COUNTIF(M53:M56,"other")</f>
        <v>0</v>
      </c>
      <c r="N79" s="36">
        <f t="shared" ref="N79:AB79" si="44">COUNTIF(N53:N56,"other")</f>
        <v>0</v>
      </c>
      <c r="O79" s="36">
        <f t="shared" si="44"/>
        <v>0</v>
      </c>
      <c r="P79" s="36">
        <f t="shared" si="44"/>
        <v>0</v>
      </c>
      <c r="Q79" s="36">
        <f t="shared" si="44"/>
        <v>0</v>
      </c>
      <c r="R79" s="36">
        <f t="shared" si="44"/>
        <v>0</v>
      </c>
      <c r="S79" s="36">
        <f t="shared" si="44"/>
        <v>0</v>
      </c>
      <c r="T79" s="36">
        <f t="shared" si="44"/>
        <v>0</v>
      </c>
      <c r="U79" s="36">
        <f t="shared" si="44"/>
        <v>0</v>
      </c>
      <c r="V79" s="36">
        <f t="shared" si="44"/>
        <v>0</v>
      </c>
      <c r="W79" s="36">
        <f t="shared" si="44"/>
        <v>0</v>
      </c>
      <c r="X79" s="36">
        <f t="shared" si="44"/>
        <v>0</v>
      </c>
      <c r="Y79" s="36">
        <f t="shared" si="44"/>
        <v>0</v>
      </c>
      <c r="Z79" s="36">
        <f t="shared" si="44"/>
        <v>0</v>
      </c>
      <c r="AA79" s="36">
        <f t="shared" si="44"/>
        <v>0</v>
      </c>
      <c r="AB79" s="36">
        <f t="shared" si="44"/>
        <v>0</v>
      </c>
      <c r="AE79" s="37">
        <f t="shared" ref="AE79" si="45">COUNTIF(U53:U56,"match &lt;50%")</f>
        <v>0</v>
      </c>
    </row>
    <row r="80" spans="2:49" x14ac:dyDescent="0.25">
      <c r="K80" s="37" t="s">
        <v>196</v>
      </c>
      <c r="L80" s="36">
        <f t="shared" si="40"/>
        <v>3</v>
      </c>
      <c r="M80" s="36">
        <f>COUNTIF(M57:M59,"other")</f>
        <v>0</v>
      </c>
      <c r="N80" s="36">
        <f t="shared" ref="N80:AB80" si="46">COUNTIF(N57:N59,"other")</f>
        <v>0</v>
      </c>
      <c r="O80" s="36">
        <f t="shared" si="46"/>
        <v>0</v>
      </c>
      <c r="P80" s="36">
        <f t="shared" si="46"/>
        <v>0</v>
      </c>
      <c r="Q80" s="36">
        <f t="shared" si="46"/>
        <v>0</v>
      </c>
      <c r="R80" s="36">
        <f t="shared" si="46"/>
        <v>0</v>
      </c>
      <c r="S80" s="36">
        <f t="shared" si="46"/>
        <v>0</v>
      </c>
      <c r="T80" s="36">
        <f t="shared" si="46"/>
        <v>0</v>
      </c>
      <c r="U80" s="36">
        <f t="shared" si="46"/>
        <v>0</v>
      </c>
      <c r="V80" s="36">
        <f t="shared" si="46"/>
        <v>0</v>
      </c>
      <c r="W80" s="36">
        <f t="shared" si="46"/>
        <v>0</v>
      </c>
      <c r="X80" s="36">
        <f t="shared" si="46"/>
        <v>0</v>
      </c>
      <c r="Y80" s="36">
        <f t="shared" si="46"/>
        <v>0</v>
      </c>
      <c r="Z80" s="36">
        <f t="shared" si="46"/>
        <v>0</v>
      </c>
      <c r="AA80" s="36">
        <f t="shared" si="46"/>
        <v>1</v>
      </c>
      <c r="AB80" s="36">
        <f t="shared" si="46"/>
        <v>0</v>
      </c>
      <c r="AE80" s="37">
        <f t="shared" ref="AE80" si="47">COUNTIF(U57:U59,"match &lt;50%")</f>
        <v>0</v>
      </c>
    </row>
    <row r="81" spans="11:31" x14ac:dyDescent="0.25">
      <c r="K81" s="37" t="s">
        <v>207</v>
      </c>
      <c r="L81" s="36">
        <f t="shared" si="40"/>
        <v>2</v>
      </c>
      <c r="M81" s="36">
        <f>COUNTIF(M60:M61,"other")</f>
        <v>0</v>
      </c>
      <c r="N81" s="36">
        <f t="shared" ref="N81:AB81" si="48">COUNTIF(N60:N61,"other")</f>
        <v>0</v>
      </c>
      <c r="O81" s="36">
        <f t="shared" si="48"/>
        <v>0</v>
      </c>
      <c r="P81" s="36">
        <f t="shared" si="48"/>
        <v>0</v>
      </c>
      <c r="Q81" s="36">
        <f t="shared" si="48"/>
        <v>0</v>
      </c>
      <c r="R81" s="36">
        <f t="shared" si="48"/>
        <v>0</v>
      </c>
      <c r="S81" s="36">
        <f t="shared" si="48"/>
        <v>0</v>
      </c>
      <c r="T81" s="36">
        <f t="shared" si="48"/>
        <v>0</v>
      </c>
      <c r="U81" s="36">
        <f t="shared" si="48"/>
        <v>0</v>
      </c>
      <c r="V81" s="36">
        <f t="shared" si="48"/>
        <v>0</v>
      </c>
      <c r="W81" s="36">
        <f t="shared" si="48"/>
        <v>0</v>
      </c>
      <c r="X81" s="36">
        <f t="shared" si="48"/>
        <v>0</v>
      </c>
      <c r="Y81" s="36">
        <f t="shared" si="48"/>
        <v>0</v>
      </c>
      <c r="Z81" s="36">
        <f t="shared" si="48"/>
        <v>0</v>
      </c>
      <c r="AA81" s="36">
        <f t="shared" si="48"/>
        <v>1</v>
      </c>
      <c r="AB81" s="36">
        <f t="shared" si="48"/>
        <v>0</v>
      </c>
      <c r="AE81" s="37">
        <f t="shared" ref="AE81" si="49">COUNTIF(U60:U61,"match &lt;50%")</f>
        <v>0</v>
      </c>
    </row>
  </sheetData>
  <autoFilter ref="A1:AY65"/>
  <conditionalFormatting sqref="AD1:AE1 M1:U1 M66 M82:M1048576">
    <cfRule type="containsText" dxfId="42" priority="52" operator="containsText" text="false">
      <formula>NOT(ISERROR(SEARCH("false",M1)))</formula>
    </cfRule>
    <cfRule type="containsText" dxfId="41" priority="53" operator="containsText" text="yes">
      <formula>NOT(ISERROR(SEARCH("yes",M1)))</formula>
    </cfRule>
  </conditionalFormatting>
  <conditionalFormatting sqref="M2:U65 N66:U66 N82:U1048576 K67:K81">
    <cfRule type="containsText" dxfId="40" priority="51" operator="containsText" text="ZZZ">
      <formula>NOT(ISERROR(SEARCH("ZZZ",K2)))</formula>
    </cfRule>
  </conditionalFormatting>
  <conditionalFormatting sqref="AD1:AE1 M1:U65 N66:U66 N82:U1048576 K67:K81">
    <cfRule type="containsText" dxfId="39" priority="47" operator="containsText" text="50">
      <formula>NOT(ISERROR(SEARCH("50",K1)))</formula>
    </cfRule>
    <cfRule type="cellIs" dxfId="38" priority="48" operator="equal">
      <formula>"+"</formula>
    </cfRule>
  </conditionalFormatting>
  <conditionalFormatting sqref="V62:AB62">
    <cfRule type="containsText" dxfId="37" priority="46" operator="containsText" text="yes">
      <formula>NOT(ISERROR(SEARCH("yes",V62)))</formula>
    </cfRule>
  </conditionalFormatting>
  <conditionalFormatting sqref="V65:AB65">
    <cfRule type="containsText" dxfId="36" priority="45" operator="containsText" text="yes">
      <formula>NOT(ISERROR(SEARCH("yes",V65)))</formula>
    </cfRule>
  </conditionalFormatting>
  <conditionalFormatting sqref="V3:AB4 V7 V15:Y15 V19:AB19 W17:Y18 V23:Y23 V29:Y29 W25:Y26 W35:X35 V39:Y40 W38 V42 W41:X41 V53:AB53 W49 V59:AB59 W57:Y58 V2 X2:AB2 X6:Y14 X16:Y16 V22 X20:Y22 Y24 X27:Y28 X30:Y31 Y32 Y47:Y50 V56:AB56 V54:W54 Y54 V61:W61 Y61 V51:Y52 V55:Y55 AB54:AB55 V60:Y60 AB5 AB12 AB14 AB22 AA27:AB27 AB26 AB30 AA37:AB37 AB36 AB38:AB40 AB52 AB57 AB61 AB43 AB45 AA6:AB11 AA13:AB13 AA15:AB18 AA20:AB21 AA23:AB25 AA28 AA31:AB32 V36:X37 AA51:AB51 AA58:AB58 AA60:AB60">
    <cfRule type="containsText" dxfId="35" priority="44" operator="containsText" text="yes">
      <formula>NOT(ISERROR(SEARCH("yes",V2)))</formula>
    </cfRule>
  </conditionalFormatting>
  <conditionalFormatting sqref="V57:V58 V43:V50 V41 V38 V30:V35 V24:V28 V20:V21 V16:V18 V8:V14 V5:V6">
    <cfRule type="containsText" dxfId="34" priority="43" operator="containsText" text="ZZZ">
      <formula>NOT(ISERROR(SEARCH("ZZZ",V5)))</formula>
    </cfRule>
  </conditionalFormatting>
  <conditionalFormatting sqref="V57:V58 V43:V50 V41 V38 V30:V35 V24:V28 V20:V21 V16:V18 V8:V14 V5:V6">
    <cfRule type="containsText" dxfId="33" priority="41" operator="containsText" text="50">
      <formula>NOT(ISERROR(SEARCH("50",V5)))</formula>
    </cfRule>
    <cfRule type="cellIs" dxfId="32" priority="42" operator="equal">
      <formula>"+"</formula>
    </cfRule>
  </conditionalFormatting>
  <conditionalFormatting sqref="W50 W42:W48 W30:W34 W27:W28 W24 W20:W22 W16 W5:W14 W2">
    <cfRule type="containsText" dxfId="31" priority="40" operator="containsText" text="ZZZ">
      <formula>NOT(ISERROR(SEARCH("ZZZ",W2)))</formula>
    </cfRule>
  </conditionalFormatting>
  <conditionalFormatting sqref="W50 W42:W48 W30:W34 W27:W28 W24 W20:W22 W16 W5:W14 W2">
    <cfRule type="containsText" dxfId="30" priority="38" operator="containsText" text="50">
      <formula>NOT(ISERROR(SEARCH("50",W2)))</formula>
    </cfRule>
    <cfRule type="cellIs" dxfId="29" priority="39" operator="equal">
      <formula>"+"</formula>
    </cfRule>
  </conditionalFormatting>
  <conditionalFormatting sqref="X61 X54 X42:X50 X38 X32:X34 X24 X5">
    <cfRule type="containsText" dxfId="28" priority="37" operator="containsText" text="ZZZ">
      <formula>NOT(ISERROR(SEARCH("ZZZ",X5)))</formula>
    </cfRule>
  </conditionalFormatting>
  <conditionalFormatting sqref="X61 X54 X42:X50 X38 X32:X34 X24 X5">
    <cfRule type="containsText" dxfId="27" priority="35" operator="containsText" text="50">
      <formula>NOT(ISERROR(SEARCH("50",X5)))</formula>
    </cfRule>
    <cfRule type="cellIs" dxfId="26" priority="36" operator="equal">
      <formula>"+"</formula>
    </cfRule>
  </conditionalFormatting>
  <conditionalFormatting sqref="Y41:Y46 Y33:Y38 Y5">
    <cfRule type="containsText" dxfId="25" priority="34" operator="containsText" text="ZZZ">
      <formula>NOT(ISERROR(SEARCH("ZZZ",Y5)))</formula>
    </cfRule>
  </conditionalFormatting>
  <conditionalFormatting sqref="Y41:Y46 Y33:Y38 Y5">
    <cfRule type="containsText" dxfId="24" priority="32" operator="containsText" text="50">
      <formula>NOT(ISERROR(SEARCH("50",Y5)))</formula>
    </cfRule>
    <cfRule type="cellIs" dxfId="23" priority="33" operator="equal">
      <formula>"+"</formula>
    </cfRule>
  </conditionalFormatting>
  <conditionalFormatting sqref="Z60:Z61 Z57:Z58 Z54:Z55 Z20:Z52 Z5:Z18">
    <cfRule type="containsText" dxfId="22" priority="31" operator="containsText" text="ZZZ">
      <formula>NOT(ISERROR(SEARCH("ZZZ",Z5)))</formula>
    </cfRule>
  </conditionalFormatting>
  <conditionalFormatting sqref="Z60:Z61 Z57:Z58 Z54:Z55 Z20:Z52 Z5:Z18">
    <cfRule type="containsText" dxfId="21" priority="29" operator="containsText" text="50">
      <formula>NOT(ISERROR(SEARCH("50",Z5)))</formula>
    </cfRule>
    <cfRule type="cellIs" dxfId="20" priority="30" operator="equal">
      <formula>"+"</formula>
    </cfRule>
  </conditionalFormatting>
  <conditionalFormatting sqref="AA61 AA57 AA54:AA55 AA52 AA38:AA50 AA33:AA36 AA29:AA30 AA26 AA22 AA14 AA12 AA5">
    <cfRule type="containsText" dxfId="19" priority="28" operator="containsText" text="ZZZ">
      <formula>NOT(ISERROR(SEARCH("ZZZ",AA5)))</formula>
    </cfRule>
  </conditionalFormatting>
  <conditionalFormatting sqref="AA61 AA57 AA54:AA55 AA52 AA38:AA50 AA33:AA36 AA29:AA30 AA26 AA22 AA14 AA12 AA5">
    <cfRule type="containsText" dxfId="18" priority="26" operator="containsText" text="50">
      <formula>NOT(ISERROR(SEARCH("50",AA5)))</formula>
    </cfRule>
    <cfRule type="cellIs" dxfId="17" priority="27" operator="equal">
      <formula>"+"</formula>
    </cfRule>
  </conditionalFormatting>
  <conditionalFormatting sqref="AB46:AB50 AB44 AB41:AB42 AB33:AB35 AB28:AB29">
    <cfRule type="containsText" dxfId="16" priority="25" operator="containsText" text="ZZZ">
      <formula>NOT(ISERROR(SEARCH("ZZZ",AB28)))</formula>
    </cfRule>
  </conditionalFormatting>
  <conditionalFormatting sqref="AB46:AB50 AB44 AB41:AB42 AB33:AB35 AB28:AB29">
    <cfRule type="containsText" dxfId="15" priority="23" operator="containsText" text="50">
      <formula>NOT(ISERROR(SEARCH("50",AB28)))</formula>
    </cfRule>
    <cfRule type="cellIs" dxfId="14" priority="24" operator="equal">
      <formula>"+"</formula>
    </cfRule>
  </conditionalFormatting>
  <conditionalFormatting sqref="V1:AB66 V82:AB1048576 L67:R67 L74:R75 L76:AB81 L68:AB73">
    <cfRule type="containsText" dxfId="13" priority="22" operator="containsText" text="false">
      <formula>NOT(ISERROR(SEARCH("false",L1)))</formula>
    </cfRule>
  </conditionalFormatting>
  <conditionalFormatting sqref="AF1:AL1">
    <cfRule type="containsText" dxfId="12" priority="20" operator="containsText" text="false">
      <formula>NOT(ISERROR(SEARCH("false",AF1)))</formula>
    </cfRule>
    <cfRule type="containsText" dxfId="11" priority="21" operator="containsText" text="yes">
      <formula>NOT(ISERROR(SEARCH("yes",AF1)))</formula>
    </cfRule>
  </conditionalFormatting>
  <conditionalFormatting sqref="AF1:AL1">
    <cfRule type="containsText" dxfId="10" priority="18" operator="containsText" text="50">
      <formula>NOT(ISERROR(SEARCH("50",AF1)))</formula>
    </cfRule>
    <cfRule type="cellIs" dxfId="9" priority="19" operator="equal">
      <formula>"+"</formula>
    </cfRule>
  </conditionalFormatting>
  <conditionalFormatting sqref="AM1:AS1">
    <cfRule type="containsText" dxfId="8" priority="17" operator="containsText" text="false">
      <formula>NOT(ISERROR(SEARCH("false",AM1)))</formula>
    </cfRule>
  </conditionalFormatting>
  <conditionalFormatting sqref="AT67:AT1048576 AT66:AU66">
    <cfRule type="cellIs" dxfId="7" priority="6" operator="equal">
      <formula>"other"</formula>
    </cfRule>
    <cfRule type="cellIs" dxfId="6" priority="7" operator="equal">
      <formula>"no"</formula>
    </cfRule>
    <cfRule type="containsText" dxfId="5" priority="8" operator="containsText" text="yes">
      <formula>NOT(ISERROR(SEARCH("yes",AT66)))</formula>
    </cfRule>
  </conditionalFormatting>
  <conditionalFormatting sqref="AT1:AW65 AV66:AX1048576">
    <cfRule type="cellIs" dxfId="4" priority="5" operator="equal">
      <formula>"no"</formula>
    </cfRule>
  </conditionalFormatting>
  <conditionalFormatting sqref="V7">
    <cfRule type="containsText" dxfId="3" priority="4" operator="containsText" text="ZZZ">
      <formula>NOT(ISERROR(SEARCH("ZZZ",V7)))</formula>
    </cfRule>
  </conditionalFormatting>
  <conditionalFormatting sqref="V7">
    <cfRule type="containsText" dxfId="2" priority="2" operator="containsText" text="50">
      <formula>NOT(ISERROR(SEARCH("50",V7)))</formula>
    </cfRule>
    <cfRule type="cellIs" dxfId="1" priority="3" operator="equal">
      <formula>"+"</formula>
    </cfRule>
  </conditionalFormatting>
  <conditionalFormatting sqref="M1:AC66 M82:AC1048576 K67:S67 K74:S75 K76:AB81 K68:AB73">
    <cfRule type="cellIs" dxfId="0" priority="1" operator="equal">
      <formula>"+"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summary-pub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  Christoph</dc:creator>
  <cp:lastModifiedBy>Jans  Christoph</cp:lastModifiedBy>
  <dcterms:created xsi:type="dcterms:W3CDTF">2018-01-30T10:31:43Z</dcterms:created>
  <dcterms:modified xsi:type="dcterms:W3CDTF">2018-02-21T15:48:59Z</dcterms:modified>
</cp:coreProperties>
</file>